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-15" windowWidth="25260" windowHeight="12525" activeTab="1"/>
  </bookViews>
  <sheets>
    <sheet name="Pokyny pro vyplnění" sheetId="11" r:id="rId1"/>
    <sheet name="Stavba" sheetId="1" r:id="rId2"/>
    <sheet name="VzorPolozky" sheetId="10" state="hidden" r:id="rId3"/>
    <sheet name="SO 103 103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103 103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103 103 Pol'!$A$1:$X$47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G8" i="12" s="1"/>
  <c r="I9" i="12"/>
  <c r="I8" i="12" s="1"/>
  <c r="K9" i="12"/>
  <c r="K8" i="12" s="1"/>
  <c r="O9" i="12"/>
  <c r="O8" i="12" s="1"/>
  <c r="Q9" i="12"/>
  <c r="Q8" i="12" s="1"/>
  <c r="V9" i="12"/>
  <c r="V8" i="12" s="1"/>
  <c r="G15" i="12"/>
  <c r="I15" i="12"/>
  <c r="I14" i="12" s="1"/>
  <c r="K15" i="12"/>
  <c r="M15" i="12"/>
  <c r="O15" i="12"/>
  <c r="Q15" i="12"/>
  <c r="V15" i="12"/>
  <c r="G19" i="12"/>
  <c r="M19" i="12" s="1"/>
  <c r="I19" i="12"/>
  <c r="K19" i="12"/>
  <c r="O19" i="12"/>
  <c r="Q19" i="12"/>
  <c r="V19" i="12"/>
  <c r="G23" i="12"/>
  <c r="M23" i="12" s="1"/>
  <c r="I23" i="12"/>
  <c r="K23" i="12"/>
  <c r="O23" i="12"/>
  <c r="Q23" i="12"/>
  <c r="V23" i="12"/>
  <c r="G27" i="12"/>
  <c r="M27" i="12" s="1"/>
  <c r="I27" i="12"/>
  <c r="K27" i="12"/>
  <c r="O27" i="12"/>
  <c r="Q27" i="12"/>
  <c r="V27" i="12"/>
  <c r="G31" i="12"/>
  <c r="M31" i="12" s="1"/>
  <c r="I31" i="12"/>
  <c r="K31" i="12"/>
  <c r="O31" i="12"/>
  <c r="Q31" i="12"/>
  <c r="V31" i="12"/>
  <c r="G35" i="12"/>
  <c r="M35" i="12" s="1"/>
  <c r="I35" i="12"/>
  <c r="K35" i="12"/>
  <c r="O35" i="12"/>
  <c r="Q35" i="12"/>
  <c r="V35" i="12"/>
  <c r="G38" i="12"/>
  <c r="M38" i="12" s="1"/>
  <c r="I38" i="12"/>
  <c r="K38" i="12"/>
  <c r="O38" i="12"/>
  <c r="Q38" i="12"/>
  <c r="V38" i="12"/>
  <c r="G41" i="12"/>
  <c r="I52" i="1" s="1"/>
  <c r="K41" i="12"/>
  <c r="V41" i="12"/>
  <c r="G42" i="12"/>
  <c r="M42" i="12" s="1"/>
  <c r="M41" i="12" s="1"/>
  <c r="I42" i="12"/>
  <c r="I41" i="12" s="1"/>
  <c r="K42" i="12"/>
  <c r="O42" i="12"/>
  <c r="O41" i="12" s="1"/>
  <c r="Q42" i="12"/>
  <c r="Q41" i="12" s="1"/>
  <c r="V42" i="12"/>
  <c r="AE46" i="12"/>
  <c r="F39" i="1" s="1"/>
  <c r="I20" i="1"/>
  <c r="I19" i="1"/>
  <c r="I18" i="1"/>
  <c r="I17" i="1"/>
  <c r="H43" i="1"/>
  <c r="F43" i="1" l="1"/>
  <c r="G23" i="1" s="1"/>
  <c r="Q14" i="12"/>
  <c r="F41" i="1"/>
  <c r="M9" i="12"/>
  <c r="M8" i="12" s="1"/>
  <c r="F42" i="1"/>
  <c r="V14" i="12"/>
  <c r="AF46" i="12"/>
  <c r="O14" i="12"/>
  <c r="K14" i="12"/>
  <c r="I50" i="1"/>
  <c r="M14" i="12"/>
  <c r="G14" i="12"/>
  <c r="I51" i="1" s="1"/>
  <c r="J28" i="1"/>
  <c r="J26" i="1"/>
  <c r="G38" i="1"/>
  <c r="F38" i="1"/>
  <c r="J23" i="1"/>
  <c r="J24" i="1"/>
  <c r="J25" i="1"/>
  <c r="J27" i="1"/>
  <c r="E24" i="1"/>
  <c r="G24" i="1"/>
  <c r="E26" i="1"/>
  <c r="G26" i="1"/>
  <c r="G42" i="1" l="1"/>
  <c r="I42" i="1" s="1"/>
  <c r="G41" i="1"/>
  <c r="I41" i="1" s="1"/>
  <c r="G39" i="1"/>
  <c r="I16" i="1"/>
  <c r="I21" i="1" s="1"/>
  <c r="I53" i="1"/>
  <c r="J52" i="1" s="1"/>
  <c r="G46" i="12"/>
  <c r="J51" i="1"/>
  <c r="J50" i="1"/>
  <c r="G43" i="1" l="1"/>
  <c r="G25" i="1" s="1"/>
  <c r="A27" i="1" s="1"/>
  <c r="I39" i="1"/>
  <c r="I43" i="1" s="1"/>
  <c r="J53" i="1"/>
  <c r="J41" i="1" l="1"/>
  <c r="J39" i="1"/>
  <c r="J43" i="1" s="1"/>
  <c r="J42" i="1"/>
  <c r="A28" i="1"/>
  <c r="G28" i="1"/>
  <c r="G27" i="1" s="1"/>
  <c r="G29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uzivatel</author>
  </authors>
  <commentList>
    <comment ref="S6" authorId="0">
      <text>
        <r>
          <rPr>
            <sz val="8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8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<sst xmlns="http://schemas.openxmlformats.org/spreadsheetml/2006/main" count="255" uniqueCount="141">
  <si>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</si>
  <si>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</si>
  <si>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</si>
  <si>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</si>
  <si>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</si>
  <si>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</si>
  <si>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</si>
  <si>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</si>
  <si>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</si>
  <si>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</si>
  <si>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</si>
  <si>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</si>
  <si>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</si>
  <si>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</si>
  <si>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</si>
  <si>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</si>
  <si>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</si>
  <si>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</si>
  <si>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</si>
  <si>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</si>
  <si>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</si>
  <si>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</si>
  <si>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</si>
  <si>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</si>
  <si>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</si>
  <si>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</si>
  <si>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</si>
  <si>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</si>
  <si>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</si>
  <si>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</si>
  <si>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</si>
  <si>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</si>
  <si>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</si>
  <si>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</si>
  <si>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</si>
  <si>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</si>
  <si>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</si>
  <si>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</si>
  <si>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</si>
  <si>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</si>
  <si>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</si>
  <si>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</si>
  <si>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</si>
  <si>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103</t>
  </si>
  <si>
    <t xml:space="preserve">PRUH PRO CYKLISTY </t>
  </si>
  <si>
    <t>SO 103</t>
  </si>
  <si>
    <t>Objekt:</t>
  </si>
  <si>
    <t>Rozpočet:</t>
  </si>
  <si>
    <t>ZV21-0302</t>
  </si>
  <si>
    <t>CHODNÍK A  ZASTÁVKOVÝ ZÁLIV NA ULICI LUTOPECKÁ, KROMĚŘÍŽ</t>
  </si>
  <si>
    <t>Stavba</t>
  </si>
  <si>
    <t>Inženýrský objekt</t>
  </si>
  <si>
    <t>Celkem za stavbu</t>
  </si>
  <si>
    <t>CZK</t>
  </si>
  <si>
    <t>Rekapitulace dílů</t>
  </si>
  <si>
    <t>Typ dílu</t>
  </si>
  <si>
    <t>5</t>
  </si>
  <si>
    <t>Komunikace</t>
  </si>
  <si>
    <t>91</t>
  </si>
  <si>
    <t>Doplňující práce na komunikaci</t>
  </si>
  <si>
    <t>99</t>
  </si>
  <si>
    <t>Staveništní přesun hmot</t>
  </si>
  <si>
    <t>VN</t>
  </si>
  <si>
    <t>ON</t>
  </si>
  <si>
    <t>Položkový soupis prací a dodávek</t>
  </si>
  <si>
    <t>#TypZaznamu#</t>
  </si>
  <si>
    <t>STA</t>
  </si>
  <si>
    <t>ING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</si>
  <si>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</si>
  <si>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</si>
  <si>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</si>
  <si>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</si>
  <si>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</si>
  <si>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</si>
  <si>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</si>
  <si>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</si>
  <si>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</si>
  <si>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</si>
  <si>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</si>
  <si>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</si>
  <si>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</si>
  <si>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</si>
  <si>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</si>
  <si>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</si>
  <si>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</si>
  <si>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</si>
  <si>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</si>
  <si>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</si>
  <si>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</si>
  <si>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</si>
  <si>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</si>
  <si>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</si>
  <si>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</si>
  <si>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579511111R00</t>
  </si>
  <si>
    <t xml:space="preserve">Bezpečnostní protismykový nátěr povrchu komunikací polyuretanový včetně penetrace podkladu a křemičitého zásypu </t>
  </si>
  <si>
    <t>m2</t>
  </si>
  <si>
    <t>822-1</t>
  </si>
  <si>
    <t>RTS 21/ I</t>
  </si>
  <si>
    <t>Práce</t>
  </si>
  <si>
    <t>POL1_</t>
  </si>
  <si>
    <t>včetně penetrace podkladu a zásypu nátěru křemičitým pískem</t>
  </si>
  <si>
    <t>POP</t>
  </si>
  <si>
    <t>BEZPEČNOSTNÍ POVRCH CYKLOPRUHU_x000D_
_x000D_
_x000D_
_x000D_
_x000D_
_x000D_
_x000D_
_x000D_
_x000D_
_x000D_
_x000D_
_x000D_
 - červená barva s bílými znaky V14 : 100</t>
  </si>
  <si>
    <t>VV</t>
  </si>
  <si>
    <t xml:space="preserve">viz situace, zpráva : </t>
  </si>
  <si>
    <t>SPU</t>
  </si>
  <si>
    <t>914001121R00</t>
  </si>
  <si>
    <t xml:space="preserve">Osazení a montáž svislých dopravních značek sloupek, do betonového základu a AL patky,  </t>
  </si>
  <si>
    <t>kus</t>
  </si>
  <si>
    <t>IP 20a+C12a : 8</t>
  </si>
  <si>
    <t>915712111RT1</t>
  </si>
  <si>
    <t>Vodorovné značení krytů stříkané barvou, bílou, vodicích proužků šířky 250 mm</t>
  </si>
  <si>
    <t>m</t>
  </si>
  <si>
    <t>V2b (3/1,5/0,25)_x000D_
_x000D_
_x000D_
_x000D_
_x000D_
_x000D_
_x000D_
_x000D_
 : 810</t>
  </si>
  <si>
    <t>915721111RT1</t>
  </si>
  <si>
    <t>Vodorovné značení krytů stříkané barvou, bílou, stopčar, zeber, stínů, šipek, nápisů, přechodů apod.</t>
  </si>
  <si>
    <t>znak cyklo V14 : 40*0,3</t>
  </si>
  <si>
    <t>915791111R00</t>
  </si>
  <si>
    <t>Předznačení pro vodorovné značení pro dělící čáry, vodící proužky</t>
  </si>
  <si>
    <t>stříkané barvou nebo prováděné z nátěrových hmot</t>
  </si>
  <si>
    <t>SPI</t>
  </si>
  <si>
    <t>Odkaz na mn. položky pořadí 3 : 810,00000</t>
  </si>
  <si>
    <t>915791112R00</t>
  </si>
  <si>
    <t xml:space="preserve">Předznačení pro vodorovné značení pro stopčáry, zebry,stíny, šipky, nápisy, přechody </t>
  </si>
  <si>
    <t>Odkaz na mn. položky pořadí 3 : 12,00000</t>
  </si>
  <si>
    <t>40445061.AR</t>
  </si>
  <si>
    <t>značka dopravní silniční svislá; informativní provozní IP27-IP29; tvar obdélník svislý; 1000x1500 mm; štít z pozink.plechu s dvoj.ohybem,retroref.folie I.tř.; záruka 7 let</t>
  </si>
  <si>
    <t>SPCM</t>
  </si>
  <si>
    <t>Specifikace</t>
  </si>
  <si>
    <t>POL3_</t>
  </si>
  <si>
    <t>Odkaz na mn. položky pořadí 2 : 8,00000</t>
  </si>
  <si>
    <t>40450215R</t>
  </si>
  <si>
    <t>příslušenství k dopr.značení sloupek - trubka Fe pozink. pr. 60mm, délka 300 mm</t>
  </si>
  <si>
    <t>998225111R00</t>
  </si>
  <si>
    <t>Přesun hmot komunikací a letišť, kryt živičný jakékoliv délky objektu</t>
  </si>
  <si>
    <t>t</t>
  </si>
  <si>
    <t>Přesun hmot</t>
  </si>
  <si>
    <t>POL7_</t>
  </si>
  <si>
    <t>vodorovně do 200 m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</si>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</sst>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color indexed="81"/>
      <name val="Tahoma"/>
      <family val="2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4" fontId="18" fillId="0" borderId="0" xfId="0" applyNumberFormat="1" applyFont="1" applyBorder="1" applyAlignment="1">
      <alignment vertical="top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8" fillId="0" borderId="38" xfId="0" applyFont="1" applyBorder="1" applyAlignment="1">
      <alignment vertical="top"/>
    </xf>
    <xf numFmtId="49" fontId="18" fillId="0" borderId="39" xfId="0" applyNumberFormat="1" applyFont="1" applyBorder="1" applyAlignment="1">
      <alignment vertical="top"/>
    </xf>
    <xf numFmtId="0" fontId="18" fillId="0" borderId="39" xfId="0" applyFont="1" applyBorder="1" applyAlignment="1">
      <alignment horizontal="center" vertical="top" shrinkToFit="1"/>
    </xf>
    <xf numFmtId="164" fontId="18" fillId="0" borderId="39" xfId="0" applyNumberFormat="1" applyFont="1" applyBorder="1" applyAlignment="1">
      <alignment vertical="top" shrinkToFit="1"/>
    </xf>
    <xf numFmtId="4" fontId="18" fillId="4" borderId="39" xfId="0" applyNumberFormat="1" applyFont="1" applyFill="1" applyBorder="1" applyAlignment="1" applyProtection="1">
      <alignment vertical="top" shrinkToFit="1"/>
      <protection locked="0"/>
    </xf>
    <xf numFmtId="4" fontId="18" fillId="0" borderId="39" xfId="0" applyNumberFormat="1" applyFont="1" applyBorder="1" applyAlignment="1">
      <alignment vertical="top" shrinkToFit="1"/>
    </xf>
    <xf numFmtId="4" fontId="18" fillId="0" borderId="40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8" fillId="0" borderId="39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18" fillId="4" borderId="0" xfId="0" applyNumberFormat="1" applyFont="1" applyFill="1" applyBorder="1" applyAlignment="1" applyProtection="1">
      <alignment horizontal="left" vertical="top" wrapText="1"/>
      <protection locked="0"/>
    </xf>
    <xf numFmtId="49" fontId="18" fillId="4" borderId="0" xfId="0" applyNumberFormat="1" applyFont="1" applyFill="1" applyBorder="1" applyAlignment="1" applyProtection="1">
      <alignment vertical="top"/>
      <protection locked="0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4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5" t="s">
        <v>39</v>
      </c>
      <c r="B2" s="185"/>
      <c r="C2" s="185"/>
      <c r="D2" s="185"/>
      <c r="E2" s="185"/>
      <c r="F2" s="185"/>
      <c r="G2" s="185"/>
    </row>
  </sheetData>
  <sheetProtection password="C71F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abSelected="1" topLeftCell="B1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0" t="s">
        <v>41</v>
      </c>
      <c r="C1" s="221"/>
      <c r="D1" s="221"/>
      <c r="E1" s="221"/>
      <c r="F1" s="221"/>
      <c r="G1" s="221"/>
      <c r="H1" s="221"/>
      <c r="I1" s="221"/>
      <c r="J1" s="222"/>
    </row>
    <row r="2" spans="1:15" ht="36" customHeight="1" x14ac:dyDescent="0.2">
      <c r="A2" s="2"/>
      <c r="B2" s="77" t="s">
        <v>22</v>
      </c>
      <c r="C2" s="78"/>
      <c r="D2" s="79" t="s">
        <v>48</v>
      </c>
      <c r="E2" s="226" t="s">
        <v>49</v>
      </c>
      <c r="F2" s="227"/>
      <c r="G2" s="227"/>
      <c r="H2" s="227"/>
      <c r="I2" s="227"/>
      <c r="J2" s="228"/>
      <c r="O2" s="1"/>
    </row>
    <row r="3" spans="1:15" ht="27" customHeight="1" x14ac:dyDescent="0.2">
      <c r="A3" s="2"/>
      <c r="B3" s="80" t="s">
        <v>46</v>
      </c>
      <c r="C3" s="78"/>
      <c r="D3" s="81" t="s">
        <v>45</v>
      </c>
      <c r="E3" s="229" t="s">
        <v>44</v>
      </c>
      <c r="F3" s="230"/>
      <c r="G3" s="230"/>
      <c r="H3" s="230"/>
      <c r="I3" s="230"/>
      <c r="J3" s="231"/>
    </row>
    <row r="4" spans="1:15" ht="23.25" customHeight="1" x14ac:dyDescent="0.2">
      <c r="A4" s="76">
        <v>2256</v>
      </c>
      <c r="B4" s="82" t="s">
        <v>47</v>
      </c>
      <c r="C4" s="83"/>
      <c r="D4" s="84" t="s">
        <v>43</v>
      </c>
      <c r="E4" s="209" t="s">
        <v>44</v>
      </c>
      <c r="F4" s="210"/>
      <c r="G4" s="210"/>
      <c r="H4" s="210"/>
      <c r="I4" s="210"/>
      <c r="J4" s="211"/>
    </row>
    <row r="5" spans="1:15" ht="24" customHeight="1" x14ac:dyDescent="0.2">
      <c r="A5" s="2"/>
      <c r="B5" s="31" t="s">
        <v>42</v>
      </c>
      <c r="D5" s="214"/>
      <c r="E5" s="215"/>
      <c r="F5" s="215"/>
      <c r="G5" s="215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16"/>
      <c r="E6" s="217"/>
      <c r="F6" s="217"/>
      <c r="G6" s="217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18"/>
      <c r="F7" s="219"/>
      <c r="G7" s="219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3"/>
      <c r="E11" s="233"/>
      <c r="F11" s="233"/>
      <c r="G11" s="233"/>
      <c r="H11" s="18" t="s">
        <v>40</v>
      </c>
      <c r="I11" s="86"/>
      <c r="J11" s="8"/>
    </row>
    <row r="12" spans="1:15" ht="15.75" customHeight="1" x14ac:dyDescent="0.2">
      <c r="A12" s="2"/>
      <c r="B12" s="28"/>
      <c r="C12" s="55"/>
      <c r="D12" s="208"/>
      <c r="E12" s="208"/>
      <c r="F12" s="208"/>
      <c r="G12" s="208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12"/>
      <c r="F13" s="213"/>
      <c r="G13" s="213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32"/>
      <c r="F15" s="232"/>
      <c r="G15" s="234"/>
      <c r="H15" s="234"/>
      <c r="I15" s="234" t="s">
        <v>29</v>
      </c>
      <c r="J15" s="235"/>
    </row>
    <row r="16" spans="1:15" ht="23.25" customHeight="1" x14ac:dyDescent="0.2">
      <c r="A16" s="143" t="s">
        <v>24</v>
      </c>
      <c r="B16" s="38" t="s">
        <v>24</v>
      </c>
      <c r="C16" s="62"/>
      <c r="D16" s="63"/>
      <c r="E16" s="197"/>
      <c r="F16" s="198"/>
      <c r="G16" s="197"/>
      <c r="H16" s="198"/>
      <c r="I16" s="197">
        <f>SUMIF(F50:F52,A16,I50:I52)+SUMIF(F50:F52,"PSU",I50:I52)</f>
        <v>0</v>
      </c>
      <c r="J16" s="199"/>
    </row>
    <row r="17" spans="1:10" ht="23.25" customHeight="1" x14ac:dyDescent="0.2">
      <c r="A17" s="143" t="s">
        <v>25</v>
      </c>
      <c r="B17" s="38" t="s">
        <v>25</v>
      </c>
      <c r="C17" s="62"/>
      <c r="D17" s="63"/>
      <c r="E17" s="197"/>
      <c r="F17" s="198"/>
      <c r="G17" s="197"/>
      <c r="H17" s="198"/>
      <c r="I17" s="197">
        <f>SUMIF(F50:F52,A17,I50:I52)</f>
        <v>0</v>
      </c>
      <c r="J17" s="199"/>
    </row>
    <row r="18" spans="1:10" ht="23.25" customHeight="1" x14ac:dyDescent="0.2">
      <c r="A18" s="143" t="s">
        <v>26</v>
      </c>
      <c r="B18" s="38" t="s">
        <v>26</v>
      </c>
      <c r="C18" s="62"/>
      <c r="D18" s="63"/>
      <c r="E18" s="197"/>
      <c r="F18" s="198"/>
      <c r="G18" s="197"/>
      <c r="H18" s="198"/>
      <c r="I18" s="197">
        <f>SUMIF(F50:F52,A18,I50:I52)</f>
        <v>0</v>
      </c>
      <c r="J18" s="199"/>
    </row>
    <row r="19" spans="1:10" ht="23.25" customHeight="1" x14ac:dyDescent="0.2">
      <c r="A19" s="143" t="s">
        <v>62</v>
      </c>
      <c r="B19" s="38" t="s">
        <v>27</v>
      </c>
      <c r="C19" s="62"/>
      <c r="D19" s="63"/>
      <c r="E19" s="197"/>
      <c r="F19" s="198"/>
      <c r="G19" s="197"/>
      <c r="H19" s="198"/>
      <c r="I19" s="197">
        <f>SUMIF(F50:F52,A19,I50:I52)</f>
        <v>0</v>
      </c>
      <c r="J19" s="199"/>
    </row>
    <row r="20" spans="1:10" ht="23.25" customHeight="1" x14ac:dyDescent="0.2">
      <c r="A20" s="143" t="s">
        <v>63</v>
      </c>
      <c r="B20" s="38" t="s">
        <v>28</v>
      </c>
      <c r="C20" s="62"/>
      <c r="D20" s="63"/>
      <c r="E20" s="197"/>
      <c r="F20" s="198"/>
      <c r="G20" s="197"/>
      <c r="H20" s="198"/>
      <c r="I20" s="197">
        <f>SUMIF(F50:F52,A20,I50:I52)</f>
        <v>0</v>
      </c>
      <c r="J20" s="199"/>
    </row>
    <row r="21" spans="1:10" ht="23.25" customHeight="1" x14ac:dyDescent="0.2">
      <c r="A21" s="2"/>
      <c r="B21" s="48" t="s">
        <v>29</v>
      </c>
      <c r="C21" s="64"/>
      <c r="D21" s="65"/>
      <c r="E21" s="200"/>
      <c r="F21" s="236"/>
      <c r="G21" s="200"/>
      <c r="H21" s="236"/>
      <c r="I21" s="200">
        <f>SUM(I16:J20)</f>
        <v>0</v>
      </c>
      <c r="J21" s="201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15</v>
      </c>
      <c r="F23" s="39" t="s">
        <v>0</v>
      </c>
      <c r="G23" s="195">
        <f>ZakladDPHSniVypocet</f>
        <v>0</v>
      </c>
      <c r="H23" s="196"/>
      <c r="I23" s="196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193">
        <f>I23*E23/100</f>
        <v>0</v>
      </c>
      <c r="H24" s="194"/>
      <c r="I24" s="194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95">
        <f>ZakladDPHZaklVypocet</f>
        <v>0</v>
      </c>
      <c r="H25" s="196"/>
      <c r="I25" s="196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223">
        <f>I25*E25/100</f>
        <v>0</v>
      </c>
      <c r="H26" s="224"/>
      <c r="I26" s="224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225">
        <f>CenaCelkemBezDPH-(ZakladDPHSni+ZakladDPHZakl)</f>
        <v>0</v>
      </c>
      <c r="H27" s="225"/>
      <c r="I27" s="225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7" t="s">
        <v>23</v>
      </c>
      <c r="C28" s="118"/>
      <c r="D28" s="118"/>
      <c r="E28" s="119"/>
      <c r="F28" s="120"/>
      <c r="G28" s="203">
        <f>A27</f>
        <v>0</v>
      </c>
      <c r="H28" s="203"/>
      <c r="I28" s="203"/>
      <c r="J28" s="121" t="str">
        <f t="shared" si="0"/>
        <v>CZK</v>
      </c>
    </row>
    <row r="29" spans="1:10" ht="27.75" hidden="1" customHeight="1" thickBot="1" x14ac:dyDescent="0.25">
      <c r="A29" s="2"/>
      <c r="B29" s="117" t="s">
        <v>35</v>
      </c>
      <c r="C29" s="122"/>
      <c r="D29" s="122"/>
      <c r="E29" s="122"/>
      <c r="F29" s="123"/>
      <c r="G29" s="202">
        <f>ZakladDPHSni+DPHSni+ZakladDPHZakl+DPHZakl+Zaokrouhleni</f>
        <v>0</v>
      </c>
      <c r="H29" s="202"/>
      <c r="I29" s="202"/>
      <c r="J29" s="124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4"/>
      <c r="E34" s="205"/>
      <c r="G34" s="206"/>
      <c r="H34" s="207"/>
      <c r="I34" s="207"/>
      <c r="J34" s="25"/>
    </row>
    <row r="35" spans="1:10" ht="12.75" customHeight="1" x14ac:dyDescent="0.2">
      <c r="A35" s="2"/>
      <c r="B35" s="2"/>
      <c r="D35" s="192" t="s">
        <v>2</v>
      </c>
      <c r="E35" s="192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8" t="s">
        <v>1</v>
      </c>
      <c r="J38" s="99" t="s">
        <v>0</v>
      </c>
    </row>
    <row r="39" spans="1:10" ht="25.5" hidden="1" customHeight="1" x14ac:dyDescent="0.2">
      <c r="A39" s="89">
        <v>1</v>
      </c>
      <c r="B39" s="100" t="s">
        <v>50</v>
      </c>
      <c r="C39" s="188"/>
      <c r="D39" s="188"/>
      <c r="E39" s="188"/>
      <c r="F39" s="101">
        <f>'SO 103 103 Pol'!AE46</f>
        <v>0</v>
      </c>
      <c r="G39" s="102">
        <f>'SO 103 103 Pol'!AF46</f>
        <v>0</v>
      </c>
      <c r="H39" s="103"/>
      <c r="I39" s="104">
        <f>F39+G39+H39</f>
        <v>0</v>
      </c>
      <c r="J39" s="105" t="str">
        <f>IF(CenaCelkemVypocet=0,"",I39/CenaCelkemVypocet*100)</f>
        <v/>
      </c>
    </row>
    <row r="40" spans="1:10" ht="25.5" hidden="1" customHeight="1" x14ac:dyDescent="0.2">
      <c r="A40" s="89">
        <v>2</v>
      </c>
      <c r="B40" s="106"/>
      <c r="C40" s="189" t="s">
        <v>51</v>
      </c>
      <c r="D40" s="189"/>
      <c r="E40" s="189"/>
      <c r="F40" s="107"/>
      <c r="G40" s="108"/>
      <c r="H40" s="108"/>
      <c r="I40" s="109"/>
      <c r="J40" s="110"/>
    </row>
    <row r="41" spans="1:10" ht="25.5" hidden="1" customHeight="1" x14ac:dyDescent="0.2">
      <c r="A41" s="89">
        <v>2</v>
      </c>
      <c r="B41" s="106" t="s">
        <v>45</v>
      </c>
      <c r="C41" s="189" t="s">
        <v>44</v>
      </c>
      <c r="D41" s="189"/>
      <c r="E41" s="189"/>
      <c r="F41" s="107">
        <f>'SO 103 103 Pol'!AE46</f>
        <v>0</v>
      </c>
      <c r="G41" s="108">
        <f>'SO 103 103 Pol'!AF46</f>
        <v>0</v>
      </c>
      <c r="H41" s="108"/>
      <c r="I41" s="109">
        <f>F41+G41+H41</f>
        <v>0</v>
      </c>
      <c r="J41" s="110" t="str">
        <f>IF(CenaCelkemVypocet=0,"",I41/CenaCelkemVypocet*100)</f>
        <v/>
      </c>
    </row>
    <row r="42" spans="1:10" ht="25.5" hidden="1" customHeight="1" x14ac:dyDescent="0.2">
      <c r="A42" s="89">
        <v>3</v>
      </c>
      <c r="B42" s="111" t="s">
        <v>43</v>
      </c>
      <c r="C42" s="188" t="s">
        <v>44</v>
      </c>
      <c r="D42" s="188"/>
      <c r="E42" s="188"/>
      <c r="F42" s="112">
        <f>'SO 103 103 Pol'!AE46</f>
        <v>0</v>
      </c>
      <c r="G42" s="103">
        <f>'SO 103 103 Pol'!AF46</f>
        <v>0</v>
      </c>
      <c r="H42" s="103"/>
      <c r="I42" s="104">
        <f>F42+G42+H42</f>
        <v>0</v>
      </c>
      <c r="J42" s="105" t="str">
        <f>IF(CenaCelkemVypocet=0,"",I42/CenaCelkemVypocet*100)</f>
        <v/>
      </c>
    </row>
    <row r="43" spans="1:10" ht="25.5" hidden="1" customHeight="1" x14ac:dyDescent="0.2">
      <c r="A43" s="89"/>
      <c r="B43" s="190" t="s">
        <v>52</v>
      </c>
      <c r="C43" s="191"/>
      <c r="D43" s="191"/>
      <c r="E43" s="191"/>
      <c r="F43" s="113">
        <f>SUMIF(A39:A42,"=1",F39:F42)</f>
        <v>0</v>
      </c>
      <c r="G43" s="114">
        <f>SUMIF(A39:A42,"=1",G39:G42)</f>
        <v>0</v>
      </c>
      <c r="H43" s="114">
        <f>SUMIF(A39:A42,"=1",H39:H42)</f>
        <v>0</v>
      </c>
      <c r="I43" s="115">
        <f>SUMIF(A39:A42,"=1",I39:I42)</f>
        <v>0</v>
      </c>
      <c r="J43" s="116">
        <f>SUMIF(A39:A42,"=1",J39:J42)</f>
        <v>0</v>
      </c>
    </row>
    <row r="47" spans="1:10" ht="15.75" x14ac:dyDescent="0.25">
      <c r="B47" s="125" t="s">
        <v>54</v>
      </c>
    </row>
    <row r="49" spans="1:10" ht="25.5" customHeight="1" x14ac:dyDescent="0.2">
      <c r="A49" s="127"/>
      <c r="B49" s="130" t="s">
        <v>17</v>
      </c>
      <c r="C49" s="130" t="s">
        <v>5</v>
      </c>
      <c r="D49" s="131"/>
      <c r="E49" s="131"/>
      <c r="F49" s="132" t="s">
        <v>55</v>
      </c>
      <c r="G49" s="132"/>
      <c r="H49" s="132"/>
      <c r="I49" s="132" t="s">
        <v>29</v>
      </c>
      <c r="J49" s="132" t="s">
        <v>0</v>
      </c>
    </row>
    <row r="50" spans="1:10" ht="36.75" customHeight="1" x14ac:dyDescent="0.2">
      <c r="A50" s="128"/>
      <c r="B50" s="133" t="s">
        <v>56</v>
      </c>
      <c r="C50" s="186" t="s">
        <v>57</v>
      </c>
      <c r="D50" s="187"/>
      <c r="E50" s="187"/>
      <c r="F50" s="139" t="s">
        <v>24</v>
      </c>
      <c r="G50" s="140"/>
      <c r="H50" s="140"/>
      <c r="I50" s="140">
        <f>'SO 103 103 Pol'!G8</f>
        <v>0</v>
      </c>
      <c r="J50" s="137" t="str">
        <f>IF(I53=0,"",I50/I53*100)</f>
        <v/>
      </c>
    </row>
    <row r="51" spans="1:10" ht="36.75" customHeight="1" x14ac:dyDescent="0.2">
      <c r="A51" s="128"/>
      <c r="B51" s="133" t="s">
        <v>58</v>
      </c>
      <c r="C51" s="186" t="s">
        <v>59</v>
      </c>
      <c r="D51" s="187"/>
      <c r="E51" s="187"/>
      <c r="F51" s="139" t="s">
        <v>24</v>
      </c>
      <c r="G51" s="140"/>
      <c r="H51" s="140"/>
      <c r="I51" s="140">
        <f>'SO 103 103 Pol'!G14</f>
        <v>0</v>
      </c>
      <c r="J51" s="137" t="str">
        <f>IF(I53=0,"",I51/I53*100)</f>
        <v/>
      </c>
    </row>
    <row r="52" spans="1:10" ht="36.75" customHeight="1" x14ac:dyDescent="0.2">
      <c r="A52" s="128"/>
      <c r="B52" s="133" t="s">
        <v>60</v>
      </c>
      <c r="C52" s="186" t="s">
        <v>61</v>
      </c>
      <c r="D52" s="187"/>
      <c r="E52" s="187"/>
      <c r="F52" s="139" t="s">
        <v>24</v>
      </c>
      <c r="G52" s="140"/>
      <c r="H52" s="140"/>
      <c r="I52" s="140">
        <f>'SO 103 103 Pol'!G41</f>
        <v>0</v>
      </c>
      <c r="J52" s="137" t="str">
        <f>IF(I53=0,"",I52/I53*100)</f>
        <v/>
      </c>
    </row>
    <row r="53" spans="1:10" ht="25.5" customHeight="1" x14ac:dyDescent="0.2">
      <c r="A53" s="129"/>
      <c r="B53" s="134" t="s">
        <v>1</v>
      </c>
      <c r="C53" s="135"/>
      <c r="D53" s="136"/>
      <c r="E53" s="136"/>
      <c r="F53" s="141"/>
      <c r="G53" s="142"/>
      <c r="H53" s="142"/>
      <c r="I53" s="142">
        <f>SUM(I50:I52)</f>
        <v>0</v>
      </c>
      <c r="J53" s="138">
        <f>SUM(J50:J52)</f>
        <v>0</v>
      </c>
    </row>
    <row r="54" spans="1:10" x14ac:dyDescent="0.2">
      <c r="F54" s="87"/>
      <c r="G54" s="87"/>
      <c r="H54" s="87"/>
      <c r="I54" s="87"/>
      <c r="J54" s="88"/>
    </row>
    <row r="55" spans="1:10" x14ac:dyDescent="0.2">
      <c r="F55" s="87"/>
      <c r="G55" s="87"/>
      <c r="H55" s="87"/>
      <c r="I55" s="87"/>
      <c r="J55" s="88"/>
    </row>
    <row r="56" spans="1:10" x14ac:dyDescent="0.2">
      <c r="F56" s="87"/>
      <c r="G56" s="87"/>
      <c r="H56" s="87"/>
      <c r="I56" s="87"/>
      <c r="J56" s="88"/>
    </row>
  </sheetData>
  <sheetProtection password="C71F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9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50:E50"/>
    <mergeCell ref="C51:E51"/>
    <mergeCell ref="C52:E52"/>
    <mergeCell ref="C39:E39"/>
    <mergeCell ref="C40:E40"/>
    <mergeCell ref="C41:E41"/>
    <mergeCell ref="C42:E42"/>
    <mergeCell ref="B43:E4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7" t="s">
        <v>6</v>
      </c>
      <c r="B1" s="237"/>
      <c r="C1" s="238"/>
      <c r="D1" s="237"/>
      <c r="E1" s="237"/>
      <c r="F1" s="237"/>
      <c r="G1" s="237"/>
    </row>
    <row r="2" spans="1:7" ht="24.95" customHeight="1" x14ac:dyDescent="0.2">
      <c r="A2" s="50" t="s">
        <v>7</v>
      </c>
      <c r="B2" s="49"/>
      <c r="C2" s="239"/>
      <c r="D2" s="239"/>
      <c r="E2" s="239"/>
      <c r="F2" s="239"/>
      <c r="G2" s="240"/>
    </row>
    <row r="3" spans="1:7" ht="24.95" customHeight="1" x14ac:dyDescent="0.2">
      <c r="A3" s="50" t="s">
        <v>8</v>
      </c>
      <c r="B3" s="49"/>
      <c r="C3" s="239"/>
      <c r="D3" s="239"/>
      <c r="E3" s="239"/>
      <c r="F3" s="239"/>
      <c r="G3" s="240"/>
    </row>
    <row r="4" spans="1:7" ht="24.95" customHeight="1" x14ac:dyDescent="0.2">
      <c r="A4" s="50" t="s">
        <v>9</v>
      </c>
      <c r="B4" s="49"/>
      <c r="C4" s="239"/>
      <c r="D4" s="239"/>
      <c r="E4" s="239"/>
      <c r="F4" s="239"/>
      <c r="G4" s="240"/>
    </row>
    <row r="5" spans="1:7" x14ac:dyDescent="0.2">
      <c r="B5" s="4"/>
      <c r="C5" s="5"/>
      <c r="D5" s="6"/>
    </row>
  </sheetData>
  <sheetProtection password="C71F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6" customWidth="1"/>
    <col min="3" max="3" width="63.28515625" style="12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45" t="s">
        <v>64</v>
      </c>
      <c r="B1" s="245"/>
      <c r="C1" s="245"/>
      <c r="D1" s="245"/>
      <c r="E1" s="245"/>
      <c r="F1" s="245"/>
      <c r="G1" s="245"/>
      <c r="AG1" t="s">
        <v>65</v>
      </c>
    </row>
    <row r="2" spans="1:60" ht="24.95" customHeight="1" x14ac:dyDescent="0.2">
      <c r="A2" s="144" t="s">
        <v>7</v>
      </c>
      <c r="B2" s="49" t="s">
        <v>48</v>
      </c>
      <c r="C2" s="246" t="s">
        <v>49</v>
      </c>
      <c r="D2" s="247"/>
      <c r="E2" s="247"/>
      <c r="F2" s="247"/>
      <c r="G2" s="248"/>
      <c r="AG2" t="s">
        <v>66</v>
      </c>
    </row>
    <row r="3" spans="1:60" ht="24.95" customHeight="1" x14ac:dyDescent="0.2">
      <c r="A3" s="144" t="s">
        <v>8</v>
      </c>
      <c r="B3" s="49" t="s">
        <v>45</v>
      </c>
      <c r="C3" s="246" t="s">
        <v>44</v>
      </c>
      <c r="D3" s="247"/>
      <c r="E3" s="247"/>
      <c r="F3" s="247"/>
      <c r="G3" s="248"/>
      <c r="AC3" s="126" t="s">
        <v>67</v>
      </c>
      <c r="AG3" t="s">
        <v>68</v>
      </c>
    </row>
    <row r="4" spans="1:60" ht="24.95" customHeight="1" x14ac:dyDescent="0.2">
      <c r="A4" s="145" t="s">
        <v>9</v>
      </c>
      <c r="B4" s="146" t="s">
        <v>43</v>
      </c>
      <c r="C4" s="249" t="s">
        <v>44</v>
      </c>
      <c r="D4" s="250"/>
      <c r="E4" s="250"/>
      <c r="F4" s="250"/>
      <c r="G4" s="251"/>
      <c r="AG4" t="s">
        <v>69</v>
      </c>
    </row>
    <row r="5" spans="1:60" x14ac:dyDescent="0.2">
      <c r="D5" s="10"/>
    </row>
    <row r="6" spans="1:60" ht="38.25" x14ac:dyDescent="0.2">
      <c r="A6" s="148" t="s">
        <v>70</v>
      </c>
      <c r="B6" s="150" t="s">
        <v>71</v>
      </c>
      <c r="C6" s="150" t="s">
        <v>72</v>
      </c>
      <c r="D6" s="149" t="s">
        <v>73</v>
      </c>
      <c r="E6" s="148" t="s">
        <v>74</v>
      </c>
      <c r="F6" s="147" t="s">
        <v>75</v>
      </c>
      <c r="G6" s="148" t="s">
        <v>29</v>
      </c>
      <c r="H6" s="151" t="s">
        <v>30</v>
      </c>
      <c r="I6" s="151" t="s">
        <v>76</v>
      </c>
      <c r="J6" s="151" t="s">
        <v>31</v>
      </c>
      <c r="K6" s="151" t="s">
        <v>77</v>
      </c>
      <c r="L6" s="151" t="s">
        <v>78</v>
      </c>
      <c r="M6" s="151" t="s">
        <v>79</v>
      </c>
      <c r="N6" s="151" t="s">
        <v>80</v>
      </c>
      <c r="O6" s="151" t="s">
        <v>81</v>
      </c>
      <c r="P6" s="151" t="s">
        <v>82</v>
      </c>
      <c r="Q6" s="151" t="s">
        <v>83</v>
      </c>
      <c r="R6" s="151" t="s">
        <v>84</v>
      </c>
      <c r="S6" s="151" t="s">
        <v>85</v>
      </c>
      <c r="T6" s="151" t="s">
        <v>86</v>
      </c>
      <c r="U6" s="151" t="s">
        <v>87</v>
      </c>
      <c r="V6" s="151" t="s">
        <v>88</v>
      </c>
      <c r="W6" s="151" t="s">
        <v>89</v>
      </c>
      <c r="X6" s="151" t="s">
        <v>90</v>
      </c>
    </row>
    <row r="7" spans="1:60" hidden="1" x14ac:dyDescent="0.2">
      <c r="A7" s="3"/>
      <c r="B7" s="4"/>
      <c r="C7" s="4"/>
      <c r="D7" s="6"/>
      <c r="E7" s="153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</row>
    <row r="8" spans="1:60" x14ac:dyDescent="0.2">
      <c r="A8" s="165" t="s">
        <v>91</v>
      </c>
      <c r="B8" s="166" t="s">
        <v>56</v>
      </c>
      <c r="C8" s="179" t="s">
        <v>57</v>
      </c>
      <c r="D8" s="167"/>
      <c r="E8" s="168"/>
      <c r="F8" s="169"/>
      <c r="G8" s="169">
        <f>SUMIF(AG9:AG13,"&lt;&gt;NOR",G9:G13)</f>
        <v>0</v>
      </c>
      <c r="H8" s="169"/>
      <c r="I8" s="169">
        <f>SUM(I9:I13)</f>
        <v>0</v>
      </c>
      <c r="J8" s="169"/>
      <c r="K8" s="169">
        <f>SUM(K9:K13)</f>
        <v>0</v>
      </c>
      <c r="L8" s="169"/>
      <c r="M8" s="169">
        <f>SUM(M9:M13)</f>
        <v>0</v>
      </c>
      <c r="N8" s="169"/>
      <c r="O8" s="169">
        <f>SUM(O9:O13)</f>
        <v>1.66</v>
      </c>
      <c r="P8" s="169"/>
      <c r="Q8" s="169">
        <f>SUM(Q9:Q13)</f>
        <v>0</v>
      </c>
      <c r="R8" s="169"/>
      <c r="S8" s="169"/>
      <c r="T8" s="170"/>
      <c r="U8" s="164"/>
      <c r="V8" s="164">
        <f>SUM(V9:V13)</f>
        <v>28</v>
      </c>
      <c r="W8" s="164"/>
      <c r="X8" s="164"/>
      <c r="AG8" t="s">
        <v>92</v>
      </c>
    </row>
    <row r="9" spans="1:60" ht="22.5" outlineLevel="1" x14ac:dyDescent="0.2">
      <c r="A9" s="171">
        <v>1</v>
      </c>
      <c r="B9" s="172" t="s">
        <v>93</v>
      </c>
      <c r="C9" s="180" t="s">
        <v>94</v>
      </c>
      <c r="D9" s="173" t="s">
        <v>95</v>
      </c>
      <c r="E9" s="174">
        <v>100</v>
      </c>
      <c r="F9" s="175"/>
      <c r="G9" s="176">
        <f>ROUND(E9*F9,2)</f>
        <v>0</v>
      </c>
      <c r="H9" s="175"/>
      <c r="I9" s="176">
        <f>ROUND(E9*H9,2)</f>
        <v>0</v>
      </c>
      <c r="J9" s="175"/>
      <c r="K9" s="176">
        <f>ROUND(E9*J9,2)</f>
        <v>0</v>
      </c>
      <c r="L9" s="176">
        <v>21</v>
      </c>
      <c r="M9" s="176">
        <f>G9*(1+L9/100)</f>
        <v>0</v>
      </c>
      <c r="N9" s="176">
        <v>1.6619999999999999E-2</v>
      </c>
      <c r="O9" s="176">
        <f>ROUND(E9*N9,2)</f>
        <v>1.66</v>
      </c>
      <c r="P9" s="176">
        <v>0</v>
      </c>
      <c r="Q9" s="176">
        <f>ROUND(E9*P9,2)</f>
        <v>0</v>
      </c>
      <c r="R9" s="176" t="s">
        <v>96</v>
      </c>
      <c r="S9" s="176" t="s">
        <v>97</v>
      </c>
      <c r="T9" s="177" t="s">
        <v>97</v>
      </c>
      <c r="U9" s="161">
        <v>0.28000000000000003</v>
      </c>
      <c r="V9" s="161">
        <f>ROUND(E9*U9,2)</f>
        <v>28</v>
      </c>
      <c r="W9" s="161"/>
      <c r="X9" s="161" t="s">
        <v>98</v>
      </c>
      <c r="Y9" s="152"/>
      <c r="Z9" s="152"/>
      <c r="AA9" s="152"/>
      <c r="AB9" s="152"/>
      <c r="AC9" s="152"/>
      <c r="AD9" s="152"/>
      <c r="AE9" s="152"/>
      <c r="AF9" s="152"/>
      <c r="AG9" s="152" t="s">
        <v>99</v>
      </c>
      <c r="AH9" s="152"/>
      <c r="AI9" s="152"/>
      <c r="AJ9" s="152"/>
      <c r="AK9" s="152"/>
      <c r="AL9" s="152"/>
      <c r="AM9" s="152"/>
      <c r="AN9" s="152"/>
      <c r="AO9" s="152"/>
      <c r="AP9" s="152"/>
      <c r="AQ9" s="152"/>
      <c r="AR9" s="152"/>
      <c r="AS9" s="152"/>
      <c r="AT9" s="152"/>
      <c r="AU9" s="152"/>
      <c r="AV9" s="152"/>
      <c r="AW9" s="152"/>
      <c r="AX9" s="152"/>
      <c r="AY9" s="152"/>
      <c r="AZ9" s="152"/>
      <c r="BA9" s="152"/>
      <c r="BB9" s="152"/>
      <c r="BC9" s="152"/>
      <c r="BD9" s="152"/>
      <c r="BE9" s="152"/>
      <c r="BF9" s="152"/>
      <c r="BG9" s="152"/>
      <c r="BH9" s="152"/>
    </row>
    <row r="10" spans="1:60" outlineLevel="1" x14ac:dyDescent="0.2">
      <c r="A10" s="159"/>
      <c r="B10" s="160"/>
      <c r="C10" s="252" t="s">
        <v>100</v>
      </c>
      <c r="D10" s="253"/>
      <c r="E10" s="253"/>
      <c r="F10" s="253"/>
      <c r="G10" s="253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61"/>
      <c r="Y10" s="152"/>
      <c r="Z10" s="152"/>
      <c r="AA10" s="152"/>
      <c r="AB10" s="152"/>
      <c r="AC10" s="152"/>
      <c r="AD10" s="152"/>
      <c r="AE10" s="152"/>
      <c r="AF10" s="152"/>
      <c r="AG10" s="152" t="s">
        <v>101</v>
      </c>
      <c r="AH10" s="152"/>
      <c r="AI10" s="152"/>
      <c r="AJ10" s="152"/>
      <c r="AK10" s="152"/>
      <c r="AL10" s="152"/>
      <c r="AM10" s="152"/>
      <c r="AN10" s="152"/>
      <c r="AO10" s="152"/>
      <c r="AP10" s="152"/>
      <c r="AQ10" s="152"/>
      <c r="AR10" s="152"/>
      <c r="AS10" s="152"/>
      <c r="AT10" s="152"/>
      <c r="AU10" s="152"/>
      <c r="AV10" s="152"/>
      <c r="AW10" s="152"/>
      <c r="AX10" s="152"/>
      <c r="AY10" s="152"/>
      <c r="AZ10" s="152"/>
      <c r="BA10" s="152"/>
      <c r="BB10" s="152"/>
      <c r="BC10" s="152"/>
      <c r="BD10" s="152"/>
      <c r="BE10" s="152"/>
      <c r="BF10" s="152"/>
      <c r="BG10" s="152"/>
      <c r="BH10" s="152"/>
    </row>
    <row r="11" spans="1:60" ht="146.25" outlineLevel="1" x14ac:dyDescent="0.2">
      <c r="A11" s="159"/>
      <c r="B11" s="160"/>
      <c r="C11" s="181" t="s">
        <v>102</v>
      </c>
      <c r="D11" s="162"/>
      <c r="E11" s="163">
        <v>100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61"/>
      <c r="Y11" s="152"/>
      <c r="Z11" s="152"/>
      <c r="AA11" s="152"/>
      <c r="AB11" s="152"/>
      <c r="AC11" s="152"/>
      <c r="AD11" s="152"/>
      <c r="AE11" s="152"/>
      <c r="AF11" s="152"/>
      <c r="AG11" s="152" t="s">
        <v>103</v>
      </c>
      <c r="AH11" s="152">
        <v>0</v>
      </c>
      <c r="AI11" s="152"/>
      <c r="AJ11" s="152"/>
      <c r="AK11" s="152"/>
      <c r="AL11" s="152"/>
      <c r="AM11" s="152"/>
      <c r="AN11" s="152"/>
      <c r="AO11" s="152"/>
      <c r="AP11" s="152"/>
      <c r="AQ11" s="152"/>
      <c r="AR11" s="152"/>
      <c r="AS11" s="152"/>
      <c r="AT11" s="152"/>
      <c r="AU11" s="152"/>
      <c r="AV11" s="152"/>
      <c r="AW11" s="152"/>
      <c r="AX11" s="152"/>
      <c r="AY11" s="152"/>
      <c r="AZ11" s="152"/>
      <c r="BA11" s="152"/>
      <c r="BB11" s="152"/>
      <c r="BC11" s="152"/>
      <c r="BD11" s="152"/>
      <c r="BE11" s="152"/>
      <c r="BF11" s="152"/>
      <c r="BG11" s="152"/>
      <c r="BH11" s="152"/>
    </row>
    <row r="12" spans="1:60" outlineLevel="1" x14ac:dyDescent="0.2">
      <c r="A12" s="159"/>
      <c r="B12" s="160"/>
      <c r="C12" s="181" t="s">
        <v>104</v>
      </c>
      <c r="D12" s="162"/>
      <c r="E12" s="163"/>
      <c r="F12" s="161"/>
      <c r="G12" s="161"/>
      <c r="H12" s="161"/>
      <c r="I12" s="161"/>
      <c r="J12" s="161"/>
      <c r="K12" s="161"/>
      <c r="L12" s="161"/>
      <c r="M12" s="161"/>
      <c r="N12" s="161"/>
      <c r="O12" s="161"/>
      <c r="P12" s="161"/>
      <c r="Q12" s="161"/>
      <c r="R12" s="161"/>
      <c r="S12" s="161"/>
      <c r="T12" s="161"/>
      <c r="U12" s="161"/>
      <c r="V12" s="161"/>
      <c r="W12" s="161"/>
      <c r="X12" s="161"/>
      <c r="Y12" s="152"/>
      <c r="Z12" s="152"/>
      <c r="AA12" s="152"/>
      <c r="AB12" s="152"/>
      <c r="AC12" s="152"/>
      <c r="AD12" s="152"/>
      <c r="AE12" s="152"/>
      <c r="AF12" s="152"/>
      <c r="AG12" s="152" t="s">
        <v>103</v>
      </c>
      <c r="AH12" s="152">
        <v>0</v>
      </c>
      <c r="AI12" s="152"/>
      <c r="AJ12" s="152"/>
      <c r="AK12" s="152"/>
      <c r="AL12" s="152"/>
      <c r="AM12" s="152"/>
      <c r="AN12" s="152"/>
      <c r="AO12" s="152"/>
      <c r="AP12" s="152"/>
      <c r="AQ12" s="152"/>
      <c r="AR12" s="152"/>
      <c r="AS12" s="152"/>
      <c r="AT12" s="152"/>
      <c r="AU12" s="152"/>
      <c r="AV12" s="152"/>
      <c r="AW12" s="152"/>
      <c r="AX12" s="152"/>
      <c r="AY12" s="152"/>
      <c r="AZ12" s="152"/>
      <c r="BA12" s="152"/>
      <c r="BB12" s="152"/>
      <c r="BC12" s="152"/>
      <c r="BD12" s="152"/>
      <c r="BE12" s="152"/>
      <c r="BF12" s="152"/>
      <c r="BG12" s="152"/>
      <c r="BH12" s="152"/>
    </row>
    <row r="13" spans="1:60" outlineLevel="1" x14ac:dyDescent="0.2">
      <c r="A13" s="159"/>
      <c r="B13" s="160"/>
      <c r="C13" s="241"/>
      <c r="D13" s="242"/>
      <c r="E13" s="242"/>
      <c r="F13" s="242"/>
      <c r="G13" s="242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61"/>
      <c r="Y13" s="152"/>
      <c r="Z13" s="152"/>
      <c r="AA13" s="152"/>
      <c r="AB13" s="152"/>
      <c r="AC13" s="152"/>
      <c r="AD13" s="152"/>
      <c r="AE13" s="152"/>
      <c r="AF13" s="152"/>
      <c r="AG13" s="152" t="s">
        <v>105</v>
      </c>
      <c r="AH13" s="152"/>
      <c r="AI13" s="152"/>
      <c r="AJ13" s="152"/>
      <c r="AK13" s="152"/>
      <c r="AL13" s="152"/>
      <c r="AM13" s="152"/>
      <c r="AN13" s="152"/>
      <c r="AO13" s="152"/>
      <c r="AP13" s="152"/>
      <c r="AQ13" s="152"/>
      <c r="AR13" s="152"/>
      <c r="AS13" s="152"/>
      <c r="AT13" s="152"/>
      <c r="AU13" s="152"/>
      <c r="AV13" s="152"/>
      <c r="AW13" s="152"/>
      <c r="AX13" s="152"/>
      <c r="AY13" s="152"/>
      <c r="AZ13" s="152"/>
      <c r="BA13" s="152"/>
      <c r="BB13" s="152"/>
      <c r="BC13" s="152"/>
      <c r="BD13" s="152"/>
      <c r="BE13" s="152"/>
      <c r="BF13" s="152"/>
      <c r="BG13" s="152"/>
      <c r="BH13" s="152"/>
    </row>
    <row r="14" spans="1:60" x14ac:dyDescent="0.2">
      <c r="A14" s="165" t="s">
        <v>91</v>
      </c>
      <c r="B14" s="166" t="s">
        <v>58</v>
      </c>
      <c r="C14" s="179" t="s">
        <v>59</v>
      </c>
      <c r="D14" s="167"/>
      <c r="E14" s="168"/>
      <c r="F14" s="169"/>
      <c r="G14" s="169">
        <f>SUMIF(AG15:AG40,"&lt;&gt;NOR",G15:G40)</f>
        <v>0</v>
      </c>
      <c r="H14" s="169"/>
      <c r="I14" s="169">
        <f>SUM(I15:I40)</f>
        <v>0</v>
      </c>
      <c r="J14" s="169"/>
      <c r="K14" s="169">
        <f>SUM(K15:K40)</f>
        <v>0</v>
      </c>
      <c r="L14" s="169"/>
      <c r="M14" s="169">
        <f>SUM(M15:M40)</f>
        <v>0</v>
      </c>
      <c r="N14" s="169"/>
      <c r="O14" s="169">
        <f>SUM(O15:O40)</f>
        <v>1.23</v>
      </c>
      <c r="P14" s="169"/>
      <c r="Q14" s="169">
        <f>SUM(Q15:Q40)</f>
        <v>0</v>
      </c>
      <c r="R14" s="169"/>
      <c r="S14" s="169"/>
      <c r="T14" s="170"/>
      <c r="U14" s="164"/>
      <c r="V14" s="164">
        <f>SUM(V15:V40)</f>
        <v>57.12</v>
      </c>
      <c r="W14" s="164"/>
      <c r="X14" s="164"/>
      <c r="AG14" t="s">
        <v>92</v>
      </c>
    </row>
    <row r="15" spans="1:60" ht="22.5" outlineLevel="1" x14ac:dyDescent="0.2">
      <c r="A15" s="171">
        <v>2</v>
      </c>
      <c r="B15" s="172" t="s">
        <v>106</v>
      </c>
      <c r="C15" s="180" t="s">
        <v>107</v>
      </c>
      <c r="D15" s="173" t="s">
        <v>108</v>
      </c>
      <c r="E15" s="174">
        <v>8</v>
      </c>
      <c r="F15" s="175"/>
      <c r="G15" s="176">
        <f>ROUND(E15*F15,2)</f>
        <v>0</v>
      </c>
      <c r="H15" s="175"/>
      <c r="I15" s="176">
        <f>ROUND(E15*H15,2)</f>
        <v>0</v>
      </c>
      <c r="J15" s="175"/>
      <c r="K15" s="176">
        <f>ROUND(E15*J15,2)</f>
        <v>0</v>
      </c>
      <c r="L15" s="176">
        <v>21</v>
      </c>
      <c r="M15" s="176">
        <f>G15*(1+L15/100)</f>
        <v>0</v>
      </c>
      <c r="N15" s="176">
        <v>0.1133</v>
      </c>
      <c r="O15" s="176">
        <f>ROUND(E15*N15,2)</f>
        <v>0.91</v>
      </c>
      <c r="P15" s="176">
        <v>0</v>
      </c>
      <c r="Q15" s="176">
        <f>ROUND(E15*P15,2)</f>
        <v>0</v>
      </c>
      <c r="R15" s="176" t="s">
        <v>96</v>
      </c>
      <c r="S15" s="176" t="s">
        <v>97</v>
      </c>
      <c r="T15" s="177" t="s">
        <v>97</v>
      </c>
      <c r="U15" s="161">
        <v>0.91800000000000004</v>
      </c>
      <c r="V15" s="161">
        <f>ROUND(E15*U15,2)</f>
        <v>7.34</v>
      </c>
      <c r="W15" s="161"/>
      <c r="X15" s="161" t="s">
        <v>98</v>
      </c>
      <c r="Y15" s="152"/>
      <c r="Z15" s="152"/>
      <c r="AA15" s="152"/>
      <c r="AB15" s="152"/>
      <c r="AC15" s="152"/>
      <c r="AD15" s="152"/>
      <c r="AE15" s="152"/>
      <c r="AF15" s="152"/>
      <c r="AG15" s="152" t="s">
        <v>99</v>
      </c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152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2"/>
      <c r="BF15" s="152"/>
      <c r="BG15" s="152"/>
      <c r="BH15" s="152"/>
    </row>
    <row r="16" spans="1:60" outlineLevel="1" x14ac:dyDescent="0.2">
      <c r="A16" s="159"/>
      <c r="B16" s="160"/>
      <c r="C16" s="181" t="s">
        <v>109</v>
      </c>
      <c r="D16" s="162"/>
      <c r="E16" s="163">
        <v>8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61"/>
      <c r="Y16" s="152"/>
      <c r="Z16" s="152"/>
      <c r="AA16" s="152"/>
      <c r="AB16" s="152"/>
      <c r="AC16" s="152"/>
      <c r="AD16" s="152"/>
      <c r="AE16" s="152"/>
      <c r="AF16" s="152"/>
      <c r="AG16" s="152" t="s">
        <v>103</v>
      </c>
      <c r="AH16" s="152">
        <v>0</v>
      </c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</row>
    <row r="17" spans="1:60" outlineLevel="1" x14ac:dyDescent="0.2">
      <c r="A17" s="159"/>
      <c r="B17" s="160"/>
      <c r="C17" s="181" t="s">
        <v>104</v>
      </c>
      <c r="D17" s="162"/>
      <c r="E17" s="163"/>
      <c r="F17" s="161"/>
      <c r="G17" s="161"/>
      <c r="H17" s="161"/>
      <c r="I17" s="161"/>
      <c r="J17" s="161"/>
      <c r="K17" s="161"/>
      <c r="L17" s="161"/>
      <c r="M17" s="161"/>
      <c r="N17" s="161"/>
      <c r="O17" s="161"/>
      <c r="P17" s="161"/>
      <c r="Q17" s="161"/>
      <c r="R17" s="161"/>
      <c r="S17" s="161"/>
      <c r="T17" s="161"/>
      <c r="U17" s="161"/>
      <c r="V17" s="161"/>
      <c r="W17" s="161"/>
      <c r="X17" s="161"/>
      <c r="Y17" s="152"/>
      <c r="Z17" s="152"/>
      <c r="AA17" s="152"/>
      <c r="AB17" s="152"/>
      <c r="AC17" s="152"/>
      <c r="AD17" s="152"/>
      <c r="AE17" s="152"/>
      <c r="AF17" s="152"/>
      <c r="AG17" s="152" t="s">
        <v>103</v>
      </c>
      <c r="AH17" s="152">
        <v>0</v>
      </c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152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  <c r="BE17" s="152"/>
      <c r="BF17" s="152"/>
      <c r="BG17" s="152"/>
      <c r="BH17" s="152"/>
    </row>
    <row r="18" spans="1:60" outlineLevel="1" x14ac:dyDescent="0.2">
      <c r="A18" s="159"/>
      <c r="B18" s="160"/>
      <c r="C18" s="241"/>
      <c r="D18" s="242"/>
      <c r="E18" s="242"/>
      <c r="F18" s="242"/>
      <c r="G18" s="242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61"/>
      <c r="Y18" s="152"/>
      <c r="Z18" s="152"/>
      <c r="AA18" s="152"/>
      <c r="AB18" s="152"/>
      <c r="AC18" s="152"/>
      <c r="AD18" s="152"/>
      <c r="AE18" s="152"/>
      <c r="AF18" s="152"/>
      <c r="AG18" s="152" t="s">
        <v>105</v>
      </c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152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  <c r="BE18" s="152"/>
      <c r="BF18" s="152"/>
      <c r="BG18" s="152"/>
      <c r="BH18" s="152"/>
    </row>
    <row r="19" spans="1:60" outlineLevel="1" x14ac:dyDescent="0.2">
      <c r="A19" s="171">
        <v>3</v>
      </c>
      <c r="B19" s="172" t="s">
        <v>110</v>
      </c>
      <c r="C19" s="180" t="s">
        <v>111</v>
      </c>
      <c r="D19" s="173" t="s">
        <v>112</v>
      </c>
      <c r="E19" s="174">
        <v>810</v>
      </c>
      <c r="F19" s="175"/>
      <c r="G19" s="176">
        <f>ROUND(E19*F19,2)</f>
        <v>0</v>
      </c>
      <c r="H19" s="175"/>
      <c r="I19" s="176">
        <f>ROUND(E19*H19,2)</f>
        <v>0</v>
      </c>
      <c r="J19" s="175"/>
      <c r="K19" s="176">
        <f>ROUND(E19*J19,2)</f>
        <v>0</v>
      </c>
      <c r="L19" s="176">
        <v>21</v>
      </c>
      <c r="M19" s="176">
        <f>G19*(1+L19/100)</f>
        <v>0</v>
      </c>
      <c r="N19" s="176">
        <v>1.8000000000000001E-4</v>
      </c>
      <c r="O19" s="176">
        <f>ROUND(E19*N19,2)</f>
        <v>0.15</v>
      </c>
      <c r="P19" s="176">
        <v>0</v>
      </c>
      <c r="Q19" s="176">
        <f>ROUND(E19*P19,2)</f>
        <v>0</v>
      </c>
      <c r="R19" s="176" t="s">
        <v>96</v>
      </c>
      <c r="S19" s="176" t="s">
        <v>97</v>
      </c>
      <c r="T19" s="177" t="s">
        <v>97</v>
      </c>
      <c r="U19" s="161">
        <v>4.2999999999999997E-2</v>
      </c>
      <c r="V19" s="161">
        <f>ROUND(E19*U19,2)</f>
        <v>34.83</v>
      </c>
      <c r="W19" s="161"/>
      <c r="X19" s="161" t="s">
        <v>98</v>
      </c>
      <c r="Y19" s="152"/>
      <c r="Z19" s="152"/>
      <c r="AA19" s="152"/>
      <c r="AB19" s="152"/>
      <c r="AC19" s="152"/>
      <c r="AD19" s="152"/>
      <c r="AE19" s="152"/>
      <c r="AF19" s="152"/>
      <c r="AG19" s="152" t="s">
        <v>99</v>
      </c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152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  <c r="BE19" s="152"/>
      <c r="BF19" s="152"/>
      <c r="BG19" s="152"/>
      <c r="BH19" s="152"/>
    </row>
    <row r="20" spans="1:60" ht="101.25" outlineLevel="1" x14ac:dyDescent="0.2">
      <c r="A20" s="159"/>
      <c r="B20" s="160"/>
      <c r="C20" s="181" t="s">
        <v>113</v>
      </c>
      <c r="D20" s="162"/>
      <c r="E20" s="163">
        <v>810</v>
      </c>
      <c r="F20" s="161"/>
      <c r="G20" s="161"/>
      <c r="H20" s="161"/>
      <c r="I20" s="161"/>
      <c r="J20" s="161"/>
      <c r="K20" s="161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61"/>
      <c r="Y20" s="152"/>
      <c r="Z20" s="152"/>
      <c r="AA20" s="152"/>
      <c r="AB20" s="152"/>
      <c r="AC20" s="152"/>
      <c r="AD20" s="152"/>
      <c r="AE20" s="152"/>
      <c r="AF20" s="152"/>
      <c r="AG20" s="152" t="s">
        <v>103</v>
      </c>
      <c r="AH20" s="152">
        <v>0</v>
      </c>
      <c r="AI20" s="152"/>
      <c r="AJ20" s="152"/>
      <c r="AK20" s="152"/>
      <c r="AL20" s="152"/>
      <c r="AM20" s="152"/>
      <c r="AN20" s="152"/>
      <c r="AO20" s="152"/>
      <c r="AP20" s="152"/>
      <c r="AQ20" s="152"/>
      <c r="AR20" s="152"/>
      <c r="AS20" s="152"/>
      <c r="AT20" s="152"/>
      <c r="AU20" s="152"/>
      <c r="AV20" s="152"/>
      <c r="AW20" s="152"/>
      <c r="AX20" s="152"/>
      <c r="AY20" s="152"/>
      <c r="AZ20" s="152"/>
      <c r="BA20" s="152"/>
      <c r="BB20" s="152"/>
      <c r="BC20" s="152"/>
      <c r="BD20" s="152"/>
      <c r="BE20" s="152"/>
      <c r="BF20" s="152"/>
      <c r="BG20" s="152"/>
      <c r="BH20" s="152"/>
    </row>
    <row r="21" spans="1:60" outlineLevel="1" x14ac:dyDescent="0.2">
      <c r="A21" s="159"/>
      <c r="B21" s="160"/>
      <c r="C21" s="181" t="s">
        <v>104</v>
      </c>
      <c r="D21" s="162"/>
      <c r="E21" s="163"/>
      <c r="F21" s="161"/>
      <c r="G21" s="161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61"/>
      <c r="Y21" s="152"/>
      <c r="Z21" s="152"/>
      <c r="AA21" s="152"/>
      <c r="AB21" s="152"/>
      <c r="AC21" s="152"/>
      <c r="AD21" s="152"/>
      <c r="AE21" s="152"/>
      <c r="AF21" s="152"/>
      <c r="AG21" s="152" t="s">
        <v>103</v>
      </c>
      <c r="AH21" s="152">
        <v>0</v>
      </c>
      <c r="AI21" s="152"/>
      <c r="AJ21" s="152"/>
      <c r="AK21" s="152"/>
      <c r="AL21" s="152"/>
      <c r="AM21" s="152"/>
      <c r="AN21" s="152"/>
      <c r="AO21" s="152"/>
      <c r="AP21" s="152"/>
      <c r="AQ21" s="152"/>
      <c r="AR21" s="152"/>
      <c r="AS21" s="152"/>
      <c r="AT21" s="152"/>
      <c r="AU21" s="152"/>
      <c r="AV21" s="152"/>
      <c r="AW21" s="152"/>
      <c r="AX21" s="152"/>
      <c r="AY21" s="152"/>
      <c r="AZ21" s="152"/>
      <c r="BA21" s="152"/>
      <c r="BB21" s="152"/>
      <c r="BC21" s="152"/>
      <c r="BD21" s="152"/>
      <c r="BE21" s="152"/>
      <c r="BF21" s="152"/>
      <c r="BG21" s="152"/>
      <c r="BH21" s="152"/>
    </row>
    <row r="22" spans="1:60" outlineLevel="1" x14ac:dyDescent="0.2">
      <c r="A22" s="159"/>
      <c r="B22" s="160"/>
      <c r="C22" s="241"/>
      <c r="D22" s="242"/>
      <c r="E22" s="242"/>
      <c r="F22" s="242"/>
      <c r="G22" s="242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61"/>
      <c r="Y22" s="152"/>
      <c r="Z22" s="152"/>
      <c r="AA22" s="152"/>
      <c r="AB22" s="152"/>
      <c r="AC22" s="152"/>
      <c r="AD22" s="152"/>
      <c r="AE22" s="152"/>
      <c r="AF22" s="152"/>
      <c r="AG22" s="152" t="s">
        <v>105</v>
      </c>
      <c r="AH22" s="152"/>
      <c r="AI22" s="152"/>
      <c r="AJ22" s="152"/>
      <c r="AK22" s="152"/>
      <c r="AL22" s="152"/>
      <c r="AM22" s="152"/>
      <c r="AN22" s="152"/>
      <c r="AO22" s="152"/>
      <c r="AP22" s="152"/>
      <c r="AQ22" s="152"/>
      <c r="AR22" s="152"/>
      <c r="AS22" s="152"/>
      <c r="AT22" s="152"/>
      <c r="AU22" s="152"/>
      <c r="AV22" s="152"/>
      <c r="AW22" s="152"/>
      <c r="AX22" s="152"/>
      <c r="AY22" s="152"/>
      <c r="AZ22" s="152"/>
      <c r="BA22" s="152"/>
      <c r="BB22" s="152"/>
      <c r="BC22" s="152"/>
      <c r="BD22" s="152"/>
      <c r="BE22" s="152"/>
      <c r="BF22" s="152"/>
      <c r="BG22" s="152"/>
      <c r="BH22" s="152"/>
    </row>
    <row r="23" spans="1:60" ht="22.5" outlineLevel="1" x14ac:dyDescent="0.2">
      <c r="A23" s="171">
        <v>4</v>
      </c>
      <c r="B23" s="172" t="s">
        <v>114</v>
      </c>
      <c r="C23" s="180" t="s">
        <v>115</v>
      </c>
      <c r="D23" s="173" t="s">
        <v>95</v>
      </c>
      <c r="E23" s="174">
        <v>12</v>
      </c>
      <c r="F23" s="175"/>
      <c r="G23" s="176">
        <f>ROUND(E23*F23,2)</f>
        <v>0</v>
      </c>
      <c r="H23" s="175"/>
      <c r="I23" s="176">
        <f>ROUND(E23*H23,2)</f>
        <v>0</v>
      </c>
      <c r="J23" s="175"/>
      <c r="K23" s="176">
        <f>ROUND(E23*J23,2)</f>
        <v>0</v>
      </c>
      <c r="L23" s="176">
        <v>21</v>
      </c>
      <c r="M23" s="176">
        <f>G23*(1+L23/100)</f>
        <v>0</v>
      </c>
      <c r="N23" s="176">
        <v>7.6000000000000004E-4</v>
      </c>
      <c r="O23" s="176">
        <f>ROUND(E23*N23,2)</f>
        <v>0.01</v>
      </c>
      <c r="P23" s="176">
        <v>0</v>
      </c>
      <c r="Q23" s="176">
        <f>ROUND(E23*P23,2)</f>
        <v>0</v>
      </c>
      <c r="R23" s="176" t="s">
        <v>96</v>
      </c>
      <c r="S23" s="176" t="s">
        <v>97</v>
      </c>
      <c r="T23" s="177" t="s">
        <v>97</v>
      </c>
      <c r="U23" s="161">
        <v>0.311</v>
      </c>
      <c r="V23" s="161">
        <f>ROUND(E23*U23,2)</f>
        <v>3.73</v>
      </c>
      <c r="W23" s="161"/>
      <c r="X23" s="161" t="s">
        <v>98</v>
      </c>
      <c r="Y23" s="152"/>
      <c r="Z23" s="152"/>
      <c r="AA23" s="152"/>
      <c r="AB23" s="152"/>
      <c r="AC23" s="152"/>
      <c r="AD23" s="152"/>
      <c r="AE23" s="152"/>
      <c r="AF23" s="152"/>
      <c r="AG23" s="152" t="s">
        <v>99</v>
      </c>
      <c r="AH23" s="152"/>
      <c r="AI23" s="152"/>
      <c r="AJ23" s="152"/>
      <c r="AK23" s="152"/>
      <c r="AL23" s="152"/>
      <c r="AM23" s="152"/>
      <c r="AN23" s="152"/>
      <c r="AO23" s="152"/>
      <c r="AP23" s="152"/>
      <c r="AQ23" s="152"/>
      <c r="AR23" s="152"/>
      <c r="AS23" s="152"/>
      <c r="AT23" s="152"/>
      <c r="AU23" s="152"/>
      <c r="AV23" s="152"/>
      <c r="AW23" s="152"/>
      <c r="AX23" s="152"/>
      <c r="AY23" s="152"/>
      <c r="AZ23" s="152"/>
      <c r="BA23" s="152"/>
      <c r="BB23" s="152"/>
      <c r="BC23" s="152"/>
      <c r="BD23" s="152"/>
      <c r="BE23" s="152"/>
      <c r="BF23" s="152"/>
      <c r="BG23" s="152"/>
      <c r="BH23" s="152"/>
    </row>
    <row r="24" spans="1:60" outlineLevel="1" x14ac:dyDescent="0.2">
      <c r="A24" s="159"/>
      <c r="B24" s="160"/>
      <c r="C24" s="181" t="s">
        <v>116</v>
      </c>
      <c r="D24" s="162"/>
      <c r="E24" s="163">
        <v>12</v>
      </c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61"/>
      <c r="Y24" s="152"/>
      <c r="Z24" s="152"/>
      <c r="AA24" s="152"/>
      <c r="AB24" s="152"/>
      <c r="AC24" s="152"/>
      <c r="AD24" s="152"/>
      <c r="AE24" s="152"/>
      <c r="AF24" s="152"/>
      <c r="AG24" s="152" t="s">
        <v>103</v>
      </c>
      <c r="AH24" s="152">
        <v>0</v>
      </c>
      <c r="AI24" s="152"/>
      <c r="AJ24" s="152"/>
      <c r="AK24" s="152"/>
      <c r="AL24" s="152"/>
      <c r="AM24" s="152"/>
      <c r="AN24" s="152"/>
      <c r="AO24" s="152"/>
      <c r="AP24" s="152"/>
      <c r="AQ24" s="152"/>
      <c r="AR24" s="152"/>
      <c r="AS24" s="152"/>
      <c r="AT24" s="152"/>
      <c r="AU24" s="152"/>
      <c r="AV24" s="152"/>
      <c r="AW24" s="152"/>
      <c r="AX24" s="152"/>
      <c r="AY24" s="152"/>
      <c r="AZ24" s="152"/>
      <c r="BA24" s="152"/>
      <c r="BB24" s="152"/>
      <c r="BC24" s="152"/>
      <c r="BD24" s="152"/>
      <c r="BE24" s="152"/>
      <c r="BF24" s="152"/>
      <c r="BG24" s="152"/>
      <c r="BH24" s="152"/>
    </row>
    <row r="25" spans="1:60" outlineLevel="1" x14ac:dyDescent="0.2">
      <c r="A25" s="159"/>
      <c r="B25" s="160"/>
      <c r="C25" s="181" t="s">
        <v>104</v>
      </c>
      <c r="D25" s="162"/>
      <c r="E25" s="163"/>
      <c r="F25" s="161"/>
      <c r="G25" s="161"/>
      <c r="H25" s="161"/>
      <c r="I25" s="161"/>
      <c r="J25" s="161"/>
      <c r="K25" s="161"/>
      <c r="L25" s="161"/>
      <c r="M25" s="161"/>
      <c r="N25" s="161"/>
      <c r="O25" s="161"/>
      <c r="P25" s="161"/>
      <c r="Q25" s="161"/>
      <c r="R25" s="161"/>
      <c r="S25" s="161"/>
      <c r="T25" s="161"/>
      <c r="U25" s="161"/>
      <c r="V25" s="161"/>
      <c r="W25" s="161"/>
      <c r="X25" s="161"/>
      <c r="Y25" s="152"/>
      <c r="Z25" s="152"/>
      <c r="AA25" s="152"/>
      <c r="AB25" s="152"/>
      <c r="AC25" s="152"/>
      <c r="AD25" s="152"/>
      <c r="AE25" s="152"/>
      <c r="AF25" s="152"/>
      <c r="AG25" s="152" t="s">
        <v>103</v>
      </c>
      <c r="AH25" s="152">
        <v>0</v>
      </c>
      <c r="AI25" s="152"/>
      <c r="AJ25" s="152"/>
      <c r="AK25" s="152"/>
      <c r="AL25" s="152"/>
      <c r="AM25" s="152"/>
      <c r="AN25" s="152"/>
      <c r="AO25" s="152"/>
      <c r="AP25" s="152"/>
      <c r="AQ25" s="152"/>
      <c r="AR25" s="152"/>
      <c r="AS25" s="152"/>
      <c r="AT25" s="152"/>
      <c r="AU25" s="152"/>
      <c r="AV25" s="152"/>
      <c r="AW25" s="152"/>
      <c r="AX25" s="152"/>
      <c r="AY25" s="152"/>
      <c r="AZ25" s="152"/>
      <c r="BA25" s="152"/>
      <c r="BB25" s="152"/>
      <c r="BC25" s="152"/>
      <c r="BD25" s="152"/>
      <c r="BE25" s="152"/>
      <c r="BF25" s="152"/>
      <c r="BG25" s="152"/>
      <c r="BH25" s="152"/>
    </row>
    <row r="26" spans="1:60" outlineLevel="1" x14ac:dyDescent="0.2">
      <c r="A26" s="159"/>
      <c r="B26" s="160"/>
      <c r="C26" s="241"/>
      <c r="D26" s="242"/>
      <c r="E26" s="242"/>
      <c r="F26" s="242"/>
      <c r="G26" s="242"/>
      <c r="H26" s="161"/>
      <c r="I26" s="161"/>
      <c r="J26" s="161"/>
      <c r="K26" s="161"/>
      <c r="L26" s="161"/>
      <c r="M26" s="161"/>
      <c r="N26" s="161"/>
      <c r="O26" s="161"/>
      <c r="P26" s="161"/>
      <c r="Q26" s="161"/>
      <c r="R26" s="161"/>
      <c r="S26" s="161"/>
      <c r="T26" s="161"/>
      <c r="U26" s="161"/>
      <c r="V26" s="161"/>
      <c r="W26" s="161"/>
      <c r="X26" s="161"/>
      <c r="Y26" s="152"/>
      <c r="Z26" s="152"/>
      <c r="AA26" s="152"/>
      <c r="AB26" s="152"/>
      <c r="AC26" s="152"/>
      <c r="AD26" s="152"/>
      <c r="AE26" s="152"/>
      <c r="AF26" s="152"/>
      <c r="AG26" s="152" t="s">
        <v>105</v>
      </c>
      <c r="AH26" s="152"/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</row>
    <row r="27" spans="1:60" outlineLevel="1" x14ac:dyDescent="0.2">
      <c r="A27" s="171">
        <v>5</v>
      </c>
      <c r="B27" s="172" t="s">
        <v>117</v>
      </c>
      <c r="C27" s="180" t="s">
        <v>118</v>
      </c>
      <c r="D27" s="173" t="s">
        <v>112</v>
      </c>
      <c r="E27" s="174">
        <v>810</v>
      </c>
      <c r="F27" s="175"/>
      <c r="G27" s="176">
        <f>ROUND(E27*F27,2)</f>
        <v>0</v>
      </c>
      <c r="H27" s="175"/>
      <c r="I27" s="176">
        <f>ROUND(E27*H27,2)</f>
        <v>0</v>
      </c>
      <c r="J27" s="175"/>
      <c r="K27" s="176">
        <f>ROUND(E27*J27,2)</f>
        <v>0</v>
      </c>
      <c r="L27" s="176">
        <v>21</v>
      </c>
      <c r="M27" s="176">
        <f>G27*(1+L27/100)</f>
        <v>0</v>
      </c>
      <c r="N27" s="176">
        <v>0</v>
      </c>
      <c r="O27" s="176">
        <f>ROUND(E27*N27,2)</f>
        <v>0</v>
      </c>
      <c r="P27" s="176">
        <v>0</v>
      </c>
      <c r="Q27" s="176">
        <f>ROUND(E27*P27,2)</f>
        <v>0</v>
      </c>
      <c r="R27" s="176" t="s">
        <v>96</v>
      </c>
      <c r="S27" s="176" t="s">
        <v>97</v>
      </c>
      <c r="T27" s="177" t="s">
        <v>97</v>
      </c>
      <c r="U27" s="161">
        <v>1.2E-2</v>
      </c>
      <c r="V27" s="161">
        <f>ROUND(E27*U27,2)</f>
        <v>9.7200000000000006</v>
      </c>
      <c r="W27" s="161"/>
      <c r="X27" s="161" t="s">
        <v>98</v>
      </c>
      <c r="Y27" s="152"/>
      <c r="Z27" s="152"/>
      <c r="AA27" s="152"/>
      <c r="AB27" s="152"/>
      <c r="AC27" s="152"/>
      <c r="AD27" s="152"/>
      <c r="AE27" s="152"/>
      <c r="AF27" s="152"/>
      <c r="AG27" s="152" t="s">
        <v>99</v>
      </c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AV27" s="152"/>
      <c r="AW27" s="152"/>
      <c r="AX27" s="152"/>
      <c r="AY27" s="152"/>
      <c r="AZ27" s="152"/>
      <c r="BA27" s="152"/>
      <c r="BB27" s="152"/>
      <c r="BC27" s="152"/>
      <c r="BD27" s="152"/>
      <c r="BE27" s="152"/>
      <c r="BF27" s="152"/>
      <c r="BG27" s="152"/>
      <c r="BH27" s="152"/>
    </row>
    <row r="28" spans="1:60" outlineLevel="1" x14ac:dyDescent="0.2">
      <c r="A28" s="159"/>
      <c r="B28" s="160"/>
      <c r="C28" s="243" t="s">
        <v>119</v>
      </c>
      <c r="D28" s="244"/>
      <c r="E28" s="244"/>
      <c r="F28" s="244"/>
      <c r="G28" s="244"/>
      <c r="H28" s="161"/>
      <c r="I28" s="161"/>
      <c r="J28" s="161"/>
      <c r="K28" s="161"/>
      <c r="L28" s="161"/>
      <c r="M28" s="161"/>
      <c r="N28" s="161"/>
      <c r="O28" s="161"/>
      <c r="P28" s="161"/>
      <c r="Q28" s="161"/>
      <c r="R28" s="161"/>
      <c r="S28" s="161"/>
      <c r="T28" s="161"/>
      <c r="U28" s="161"/>
      <c r="V28" s="161"/>
      <c r="W28" s="161"/>
      <c r="X28" s="161"/>
      <c r="Y28" s="152"/>
      <c r="Z28" s="152"/>
      <c r="AA28" s="152"/>
      <c r="AB28" s="152"/>
      <c r="AC28" s="152"/>
      <c r="AD28" s="152"/>
      <c r="AE28" s="152"/>
      <c r="AF28" s="152"/>
      <c r="AG28" s="152" t="s">
        <v>120</v>
      </c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  <c r="AZ28" s="152"/>
      <c r="BA28" s="152"/>
      <c r="BB28" s="152"/>
      <c r="BC28" s="152"/>
      <c r="BD28" s="152"/>
      <c r="BE28" s="152"/>
      <c r="BF28" s="152"/>
      <c r="BG28" s="152"/>
      <c r="BH28" s="152"/>
    </row>
    <row r="29" spans="1:60" outlineLevel="1" x14ac:dyDescent="0.2">
      <c r="A29" s="159"/>
      <c r="B29" s="160"/>
      <c r="C29" s="181" t="s">
        <v>121</v>
      </c>
      <c r="D29" s="162"/>
      <c r="E29" s="163">
        <v>810</v>
      </c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61"/>
      <c r="Y29" s="152"/>
      <c r="Z29" s="152"/>
      <c r="AA29" s="152"/>
      <c r="AB29" s="152"/>
      <c r="AC29" s="152"/>
      <c r="AD29" s="152"/>
      <c r="AE29" s="152"/>
      <c r="AF29" s="152"/>
      <c r="AG29" s="152" t="s">
        <v>103</v>
      </c>
      <c r="AH29" s="152">
        <v>5</v>
      </c>
      <c r="AI29" s="152"/>
      <c r="AJ29" s="152"/>
      <c r="AK29" s="152"/>
      <c r="AL29" s="152"/>
      <c r="AM29" s="152"/>
      <c r="AN29" s="152"/>
      <c r="AO29" s="152"/>
      <c r="AP29" s="152"/>
      <c r="AQ29" s="152"/>
      <c r="AR29" s="152"/>
      <c r="AS29" s="152"/>
      <c r="AT29" s="152"/>
      <c r="AU29" s="152"/>
      <c r="AV29" s="152"/>
      <c r="AW29" s="152"/>
      <c r="AX29" s="152"/>
      <c r="AY29" s="152"/>
      <c r="AZ29" s="152"/>
      <c r="BA29" s="152"/>
      <c r="BB29" s="152"/>
      <c r="BC29" s="152"/>
      <c r="BD29" s="152"/>
      <c r="BE29" s="152"/>
      <c r="BF29" s="152"/>
      <c r="BG29" s="152"/>
      <c r="BH29" s="152"/>
    </row>
    <row r="30" spans="1:60" outlineLevel="1" x14ac:dyDescent="0.2">
      <c r="A30" s="159"/>
      <c r="B30" s="160"/>
      <c r="C30" s="241"/>
      <c r="D30" s="242"/>
      <c r="E30" s="242"/>
      <c r="F30" s="242"/>
      <c r="G30" s="242"/>
      <c r="H30" s="161"/>
      <c r="I30" s="161"/>
      <c r="J30" s="161"/>
      <c r="K30" s="161"/>
      <c r="L30" s="161"/>
      <c r="M30" s="161"/>
      <c r="N30" s="161"/>
      <c r="O30" s="161"/>
      <c r="P30" s="161"/>
      <c r="Q30" s="161"/>
      <c r="R30" s="161"/>
      <c r="S30" s="161"/>
      <c r="T30" s="161"/>
      <c r="U30" s="161"/>
      <c r="V30" s="161"/>
      <c r="W30" s="161"/>
      <c r="X30" s="161"/>
      <c r="Y30" s="152"/>
      <c r="Z30" s="152"/>
      <c r="AA30" s="152"/>
      <c r="AB30" s="152"/>
      <c r="AC30" s="152"/>
      <c r="AD30" s="152"/>
      <c r="AE30" s="152"/>
      <c r="AF30" s="152"/>
      <c r="AG30" s="152" t="s">
        <v>105</v>
      </c>
      <c r="AH30" s="152"/>
      <c r="AI30" s="152"/>
      <c r="AJ30" s="152"/>
      <c r="AK30" s="152"/>
      <c r="AL30" s="152"/>
      <c r="AM30" s="152"/>
      <c r="AN30" s="152"/>
      <c r="AO30" s="152"/>
      <c r="AP30" s="152"/>
      <c r="AQ30" s="152"/>
      <c r="AR30" s="152"/>
      <c r="AS30" s="152"/>
      <c r="AT30" s="152"/>
      <c r="AU30" s="152"/>
      <c r="AV30" s="152"/>
      <c r="AW30" s="152"/>
      <c r="AX30" s="152"/>
      <c r="AY30" s="152"/>
      <c r="AZ30" s="152"/>
      <c r="BA30" s="152"/>
      <c r="BB30" s="152"/>
      <c r="BC30" s="152"/>
      <c r="BD30" s="152"/>
      <c r="BE30" s="152"/>
      <c r="BF30" s="152"/>
      <c r="BG30" s="152"/>
      <c r="BH30" s="152"/>
    </row>
    <row r="31" spans="1:60" outlineLevel="1" x14ac:dyDescent="0.2">
      <c r="A31" s="171">
        <v>6</v>
      </c>
      <c r="B31" s="172" t="s">
        <v>122</v>
      </c>
      <c r="C31" s="180" t="s">
        <v>123</v>
      </c>
      <c r="D31" s="173" t="s">
        <v>95</v>
      </c>
      <c r="E31" s="174">
        <v>12</v>
      </c>
      <c r="F31" s="175"/>
      <c r="G31" s="176">
        <f>ROUND(E31*F31,2)</f>
        <v>0</v>
      </c>
      <c r="H31" s="175"/>
      <c r="I31" s="176">
        <f>ROUND(E31*H31,2)</f>
        <v>0</v>
      </c>
      <c r="J31" s="175"/>
      <c r="K31" s="176">
        <f>ROUND(E31*J31,2)</f>
        <v>0</v>
      </c>
      <c r="L31" s="176">
        <v>21</v>
      </c>
      <c r="M31" s="176">
        <f>G31*(1+L31/100)</f>
        <v>0</v>
      </c>
      <c r="N31" s="176">
        <v>0</v>
      </c>
      <c r="O31" s="176">
        <f>ROUND(E31*N31,2)</f>
        <v>0</v>
      </c>
      <c r="P31" s="176">
        <v>0</v>
      </c>
      <c r="Q31" s="176">
        <f>ROUND(E31*P31,2)</f>
        <v>0</v>
      </c>
      <c r="R31" s="176" t="s">
        <v>96</v>
      </c>
      <c r="S31" s="176" t="s">
        <v>97</v>
      </c>
      <c r="T31" s="177" t="s">
        <v>97</v>
      </c>
      <c r="U31" s="161">
        <v>0.125</v>
      </c>
      <c r="V31" s="161">
        <f>ROUND(E31*U31,2)</f>
        <v>1.5</v>
      </c>
      <c r="W31" s="161"/>
      <c r="X31" s="161" t="s">
        <v>98</v>
      </c>
      <c r="Y31" s="152"/>
      <c r="Z31" s="152"/>
      <c r="AA31" s="152"/>
      <c r="AB31" s="152"/>
      <c r="AC31" s="152"/>
      <c r="AD31" s="152"/>
      <c r="AE31" s="152"/>
      <c r="AF31" s="152"/>
      <c r="AG31" s="152" t="s">
        <v>99</v>
      </c>
      <c r="AH31" s="152"/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</row>
    <row r="32" spans="1:60" outlineLevel="1" x14ac:dyDescent="0.2">
      <c r="A32" s="159"/>
      <c r="B32" s="160"/>
      <c r="C32" s="243" t="s">
        <v>119</v>
      </c>
      <c r="D32" s="244"/>
      <c r="E32" s="244"/>
      <c r="F32" s="244"/>
      <c r="G32" s="244"/>
      <c r="H32" s="161"/>
      <c r="I32" s="161"/>
      <c r="J32" s="161"/>
      <c r="K32" s="161"/>
      <c r="L32" s="161"/>
      <c r="M32" s="161"/>
      <c r="N32" s="161"/>
      <c r="O32" s="161"/>
      <c r="P32" s="161"/>
      <c r="Q32" s="161"/>
      <c r="R32" s="161"/>
      <c r="S32" s="161"/>
      <c r="T32" s="161"/>
      <c r="U32" s="161"/>
      <c r="V32" s="161"/>
      <c r="W32" s="161"/>
      <c r="X32" s="161"/>
      <c r="Y32" s="152"/>
      <c r="Z32" s="152"/>
      <c r="AA32" s="152"/>
      <c r="AB32" s="152"/>
      <c r="AC32" s="152"/>
      <c r="AD32" s="152"/>
      <c r="AE32" s="152"/>
      <c r="AF32" s="152"/>
      <c r="AG32" s="152" t="s">
        <v>120</v>
      </c>
      <c r="AH32" s="152"/>
      <c r="AI32" s="152"/>
      <c r="AJ32" s="152"/>
      <c r="AK32" s="152"/>
      <c r="AL32" s="152"/>
      <c r="AM32" s="152"/>
      <c r="AN32" s="152"/>
      <c r="AO32" s="152"/>
      <c r="AP32" s="152"/>
      <c r="AQ32" s="152"/>
      <c r="AR32" s="152"/>
      <c r="AS32" s="152"/>
      <c r="AT32" s="152"/>
      <c r="AU32" s="152"/>
      <c r="AV32" s="152"/>
      <c r="AW32" s="152"/>
      <c r="AX32" s="152"/>
      <c r="AY32" s="152"/>
      <c r="AZ32" s="152"/>
      <c r="BA32" s="152"/>
      <c r="BB32" s="152"/>
      <c r="BC32" s="152"/>
      <c r="BD32" s="152"/>
      <c r="BE32" s="152"/>
      <c r="BF32" s="152"/>
      <c r="BG32" s="152"/>
      <c r="BH32" s="152"/>
    </row>
    <row r="33" spans="1:60" outlineLevel="1" x14ac:dyDescent="0.2">
      <c r="A33" s="159"/>
      <c r="B33" s="160"/>
      <c r="C33" s="181" t="s">
        <v>124</v>
      </c>
      <c r="D33" s="162"/>
      <c r="E33" s="163">
        <v>12</v>
      </c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61"/>
      <c r="Y33" s="152"/>
      <c r="Z33" s="152"/>
      <c r="AA33" s="152"/>
      <c r="AB33" s="152"/>
      <c r="AC33" s="152"/>
      <c r="AD33" s="152"/>
      <c r="AE33" s="152"/>
      <c r="AF33" s="152"/>
      <c r="AG33" s="152" t="s">
        <v>103</v>
      </c>
      <c r="AH33" s="152">
        <v>5</v>
      </c>
      <c r="AI33" s="152"/>
      <c r="AJ33" s="152"/>
      <c r="AK33" s="152"/>
      <c r="AL33" s="152"/>
      <c r="AM33" s="152"/>
      <c r="AN33" s="152"/>
      <c r="AO33" s="152"/>
      <c r="AP33" s="152"/>
      <c r="AQ33" s="152"/>
      <c r="AR33" s="152"/>
      <c r="AS33" s="152"/>
      <c r="AT33" s="152"/>
      <c r="AU33" s="152"/>
      <c r="AV33" s="152"/>
      <c r="AW33" s="152"/>
      <c r="AX33" s="152"/>
      <c r="AY33" s="152"/>
      <c r="AZ33" s="152"/>
      <c r="BA33" s="152"/>
      <c r="BB33" s="152"/>
      <c r="BC33" s="152"/>
      <c r="BD33" s="152"/>
      <c r="BE33" s="152"/>
      <c r="BF33" s="152"/>
      <c r="BG33" s="152"/>
      <c r="BH33" s="152"/>
    </row>
    <row r="34" spans="1:60" outlineLevel="1" x14ac:dyDescent="0.2">
      <c r="A34" s="159"/>
      <c r="B34" s="160"/>
      <c r="C34" s="241"/>
      <c r="D34" s="242"/>
      <c r="E34" s="242"/>
      <c r="F34" s="242"/>
      <c r="G34" s="242"/>
      <c r="H34" s="161"/>
      <c r="I34" s="161"/>
      <c r="J34" s="161"/>
      <c r="K34" s="161"/>
      <c r="L34" s="161"/>
      <c r="M34" s="161"/>
      <c r="N34" s="161"/>
      <c r="O34" s="161"/>
      <c r="P34" s="161"/>
      <c r="Q34" s="161"/>
      <c r="R34" s="161"/>
      <c r="S34" s="161"/>
      <c r="T34" s="161"/>
      <c r="U34" s="161"/>
      <c r="V34" s="161"/>
      <c r="W34" s="161"/>
      <c r="X34" s="161"/>
      <c r="Y34" s="152"/>
      <c r="Z34" s="152"/>
      <c r="AA34" s="152"/>
      <c r="AB34" s="152"/>
      <c r="AC34" s="152"/>
      <c r="AD34" s="152"/>
      <c r="AE34" s="152"/>
      <c r="AF34" s="152"/>
      <c r="AG34" s="152" t="s">
        <v>105</v>
      </c>
      <c r="AH34" s="152"/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</row>
    <row r="35" spans="1:60" ht="22.5" outlineLevel="1" x14ac:dyDescent="0.2">
      <c r="A35" s="171">
        <v>7</v>
      </c>
      <c r="B35" s="172" t="s">
        <v>125</v>
      </c>
      <c r="C35" s="180" t="s">
        <v>126</v>
      </c>
      <c r="D35" s="173" t="s">
        <v>108</v>
      </c>
      <c r="E35" s="174">
        <v>8</v>
      </c>
      <c r="F35" s="175"/>
      <c r="G35" s="176">
        <f>ROUND(E35*F35,2)</f>
        <v>0</v>
      </c>
      <c r="H35" s="175"/>
      <c r="I35" s="176">
        <f>ROUND(E35*H35,2)</f>
        <v>0</v>
      </c>
      <c r="J35" s="175"/>
      <c r="K35" s="176">
        <f>ROUND(E35*J35,2)</f>
        <v>0</v>
      </c>
      <c r="L35" s="176">
        <v>21</v>
      </c>
      <c r="M35" s="176">
        <f>G35*(1+L35/100)</f>
        <v>0</v>
      </c>
      <c r="N35" s="176">
        <v>1.5100000000000001E-2</v>
      </c>
      <c r="O35" s="176">
        <f>ROUND(E35*N35,2)</f>
        <v>0.12</v>
      </c>
      <c r="P35" s="176">
        <v>0</v>
      </c>
      <c r="Q35" s="176">
        <f>ROUND(E35*P35,2)</f>
        <v>0</v>
      </c>
      <c r="R35" s="176" t="s">
        <v>127</v>
      </c>
      <c r="S35" s="176" t="s">
        <v>97</v>
      </c>
      <c r="T35" s="177" t="s">
        <v>97</v>
      </c>
      <c r="U35" s="161">
        <v>0</v>
      </c>
      <c r="V35" s="161">
        <f>ROUND(E35*U35,2)</f>
        <v>0</v>
      </c>
      <c r="W35" s="161"/>
      <c r="X35" s="161" t="s">
        <v>128</v>
      </c>
      <c r="Y35" s="152"/>
      <c r="Z35" s="152"/>
      <c r="AA35" s="152"/>
      <c r="AB35" s="152"/>
      <c r="AC35" s="152"/>
      <c r="AD35" s="152"/>
      <c r="AE35" s="152"/>
      <c r="AF35" s="152"/>
      <c r="AG35" s="152" t="s">
        <v>129</v>
      </c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152"/>
      <c r="BE35" s="152"/>
      <c r="BF35" s="152"/>
      <c r="BG35" s="152"/>
      <c r="BH35" s="152"/>
    </row>
    <row r="36" spans="1:60" outlineLevel="1" x14ac:dyDescent="0.2">
      <c r="A36" s="159"/>
      <c r="B36" s="160"/>
      <c r="C36" s="181" t="s">
        <v>130</v>
      </c>
      <c r="D36" s="162"/>
      <c r="E36" s="163">
        <v>8</v>
      </c>
      <c r="F36" s="161"/>
      <c r="G36" s="161"/>
      <c r="H36" s="161"/>
      <c r="I36" s="161"/>
      <c r="J36" s="161"/>
      <c r="K36" s="161"/>
      <c r="L36" s="161"/>
      <c r="M36" s="161"/>
      <c r="N36" s="161"/>
      <c r="O36" s="161"/>
      <c r="P36" s="161"/>
      <c r="Q36" s="161"/>
      <c r="R36" s="161"/>
      <c r="S36" s="161"/>
      <c r="T36" s="161"/>
      <c r="U36" s="161"/>
      <c r="V36" s="161"/>
      <c r="W36" s="161"/>
      <c r="X36" s="161"/>
      <c r="Y36" s="152"/>
      <c r="Z36" s="152"/>
      <c r="AA36" s="152"/>
      <c r="AB36" s="152"/>
      <c r="AC36" s="152"/>
      <c r="AD36" s="152"/>
      <c r="AE36" s="152"/>
      <c r="AF36" s="152"/>
      <c r="AG36" s="152" t="s">
        <v>103</v>
      </c>
      <c r="AH36" s="152">
        <v>5</v>
      </c>
      <c r="AI36" s="152"/>
      <c r="AJ36" s="152"/>
      <c r="AK36" s="152"/>
      <c r="AL36" s="152"/>
      <c r="AM36" s="152"/>
      <c r="AN36" s="152"/>
      <c r="AO36" s="152"/>
      <c r="AP36" s="152"/>
      <c r="AQ36" s="152"/>
      <c r="AR36" s="152"/>
      <c r="AS36" s="152"/>
      <c r="AT36" s="152"/>
      <c r="AU36" s="152"/>
      <c r="AV36" s="152"/>
      <c r="AW36" s="152"/>
      <c r="AX36" s="152"/>
      <c r="AY36" s="152"/>
      <c r="AZ36" s="152"/>
      <c r="BA36" s="152"/>
      <c r="BB36" s="152"/>
      <c r="BC36" s="152"/>
      <c r="BD36" s="152"/>
      <c r="BE36" s="152"/>
      <c r="BF36" s="152"/>
      <c r="BG36" s="152"/>
      <c r="BH36" s="152"/>
    </row>
    <row r="37" spans="1:60" outlineLevel="1" x14ac:dyDescent="0.2">
      <c r="A37" s="159"/>
      <c r="B37" s="160"/>
      <c r="C37" s="241"/>
      <c r="D37" s="242"/>
      <c r="E37" s="242"/>
      <c r="F37" s="242"/>
      <c r="G37" s="242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161"/>
      <c r="Y37" s="152"/>
      <c r="Z37" s="152"/>
      <c r="AA37" s="152"/>
      <c r="AB37" s="152"/>
      <c r="AC37" s="152"/>
      <c r="AD37" s="152"/>
      <c r="AE37" s="152"/>
      <c r="AF37" s="152"/>
      <c r="AG37" s="152" t="s">
        <v>105</v>
      </c>
      <c r="AH37" s="152"/>
      <c r="AI37" s="152"/>
      <c r="AJ37" s="152"/>
      <c r="AK37" s="152"/>
      <c r="AL37" s="152"/>
      <c r="AM37" s="152"/>
      <c r="AN37" s="152"/>
      <c r="AO37" s="152"/>
      <c r="AP37" s="152"/>
      <c r="AQ37" s="152"/>
      <c r="AR37" s="152"/>
      <c r="AS37" s="152"/>
      <c r="AT37" s="152"/>
      <c r="AU37" s="152"/>
      <c r="AV37" s="152"/>
      <c r="AW37" s="152"/>
      <c r="AX37" s="152"/>
      <c r="AY37" s="152"/>
      <c r="AZ37" s="152"/>
      <c r="BA37" s="152"/>
      <c r="BB37" s="152"/>
      <c r="BC37" s="152"/>
      <c r="BD37" s="152"/>
      <c r="BE37" s="152"/>
      <c r="BF37" s="152"/>
      <c r="BG37" s="152"/>
      <c r="BH37" s="152"/>
    </row>
    <row r="38" spans="1:60" outlineLevel="1" x14ac:dyDescent="0.2">
      <c r="A38" s="171">
        <v>8</v>
      </c>
      <c r="B38" s="172" t="s">
        <v>131</v>
      </c>
      <c r="C38" s="180" t="s">
        <v>132</v>
      </c>
      <c r="D38" s="173" t="s">
        <v>108</v>
      </c>
      <c r="E38" s="174">
        <v>8</v>
      </c>
      <c r="F38" s="175"/>
      <c r="G38" s="176">
        <f>ROUND(E38*F38,2)</f>
        <v>0</v>
      </c>
      <c r="H38" s="175"/>
      <c r="I38" s="176">
        <f>ROUND(E38*H38,2)</f>
        <v>0</v>
      </c>
      <c r="J38" s="175"/>
      <c r="K38" s="176">
        <f>ROUND(E38*J38,2)</f>
        <v>0</v>
      </c>
      <c r="L38" s="176">
        <v>21</v>
      </c>
      <c r="M38" s="176">
        <f>G38*(1+L38/100)</f>
        <v>0</v>
      </c>
      <c r="N38" s="176">
        <v>5.4999999999999997E-3</v>
      </c>
      <c r="O38" s="176">
        <f>ROUND(E38*N38,2)</f>
        <v>0.04</v>
      </c>
      <c r="P38" s="176">
        <v>0</v>
      </c>
      <c r="Q38" s="176">
        <f>ROUND(E38*P38,2)</f>
        <v>0</v>
      </c>
      <c r="R38" s="176" t="s">
        <v>127</v>
      </c>
      <c r="S38" s="176" t="s">
        <v>97</v>
      </c>
      <c r="T38" s="177" t="s">
        <v>97</v>
      </c>
      <c r="U38" s="161">
        <v>0</v>
      </c>
      <c r="V38" s="161">
        <f>ROUND(E38*U38,2)</f>
        <v>0</v>
      </c>
      <c r="W38" s="161"/>
      <c r="X38" s="161" t="s">
        <v>128</v>
      </c>
      <c r="Y38" s="152"/>
      <c r="Z38" s="152"/>
      <c r="AA38" s="152"/>
      <c r="AB38" s="152"/>
      <c r="AC38" s="152"/>
      <c r="AD38" s="152"/>
      <c r="AE38" s="152"/>
      <c r="AF38" s="152"/>
      <c r="AG38" s="152" t="s">
        <v>129</v>
      </c>
      <c r="AH38" s="152"/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</row>
    <row r="39" spans="1:60" outlineLevel="1" x14ac:dyDescent="0.2">
      <c r="A39" s="159"/>
      <c r="B39" s="160"/>
      <c r="C39" s="181" t="s">
        <v>130</v>
      </c>
      <c r="D39" s="162"/>
      <c r="E39" s="163">
        <v>8</v>
      </c>
      <c r="F39" s="161"/>
      <c r="G39" s="161"/>
      <c r="H39" s="161"/>
      <c r="I39" s="161"/>
      <c r="J39" s="161"/>
      <c r="K39" s="161"/>
      <c r="L39" s="161"/>
      <c r="M39" s="161"/>
      <c r="N39" s="161"/>
      <c r="O39" s="161"/>
      <c r="P39" s="161"/>
      <c r="Q39" s="161"/>
      <c r="R39" s="161"/>
      <c r="S39" s="161"/>
      <c r="T39" s="161"/>
      <c r="U39" s="161"/>
      <c r="V39" s="161"/>
      <c r="W39" s="161"/>
      <c r="X39" s="161"/>
      <c r="Y39" s="152"/>
      <c r="Z39" s="152"/>
      <c r="AA39" s="152"/>
      <c r="AB39" s="152"/>
      <c r="AC39" s="152"/>
      <c r="AD39" s="152"/>
      <c r="AE39" s="152"/>
      <c r="AF39" s="152"/>
      <c r="AG39" s="152" t="s">
        <v>103</v>
      </c>
      <c r="AH39" s="152">
        <v>5</v>
      </c>
      <c r="AI39" s="152"/>
      <c r="AJ39" s="152"/>
      <c r="AK39" s="152"/>
      <c r="AL39" s="152"/>
      <c r="AM39" s="152"/>
      <c r="AN39" s="152"/>
      <c r="AO39" s="152"/>
      <c r="AP39" s="152"/>
      <c r="AQ39" s="152"/>
      <c r="AR39" s="152"/>
      <c r="AS39" s="152"/>
      <c r="AT39" s="152"/>
      <c r="AU39" s="152"/>
      <c r="AV39" s="152"/>
      <c r="AW39" s="152"/>
      <c r="AX39" s="152"/>
      <c r="AY39" s="152"/>
      <c r="AZ39" s="152"/>
      <c r="BA39" s="152"/>
      <c r="BB39" s="152"/>
      <c r="BC39" s="152"/>
      <c r="BD39" s="152"/>
      <c r="BE39" s="152"/>
      <c r="BF39" s="152"/>
      <c r="BG39" s="152"/>
      <c r="BH39" s="152"/>
    </row>
    <row r="40" spans="1:60" outlineLevel="1" x14ac:dyDescent="0.2">
      <c r="A40" s="159"/>
      <c r="B40" s="160"/>
      <c r="C40" s="241"/>
      <c r="D40" s="242"/>
      <c r="E40" s="242"/>
      <c r="F40" s="242"/>
      <c r="G40" s="242"/>
      <c r="H40" s="161"/>
      <c r="I40" s="161"/>
      <c r="J40" s="161"/>
      <c r="K40" s="161"/>
      <c r="L40" s="161"/>
      <c r="M40" s="161"/>
      <c r="N40" s="161"/>
      <c r="O40" s="161"/>
      <c r="P40" s="161"/>
      <c r="Q40" s="161"/>
      <c r="R40" s="161"/>
      <c r="S40" s="161"/>
      <c r="T40" s="161"/>
      <c r="U40" s="161"/>
      <c r="V40" s="161"/>
      <c r="W40" s="161"/>
      <c r="X40" s="161"/>
      <c r="Y40" s="152"/>
      <c r="Z40" s="152"/>
      <c r="AA40" s="152"/>
      <c r="AB40" s="152"/>
      <c r="AC40" s="152"/>
      <c r="AD40" s="152"/>
      <c r="AE40" s="152"/>
      <c r="AF40" s="152"/>
      <c r="AG40" s="152" t="s">
        <v>105</v>
      </c>
      <c r="AH40" s="152"/>
      <c r="AI40" s="152"/>
      <c r="AJ40" s="152"/>
      <c r="AK40" s="152"/>
      <c r="AL40" s="152"/>
      <c r="AM40" s="152"/>
      <c r="AN40" s="152"/>
      <c r="AO40" s="152"/>
      <c r="AP40" s="152"/>
      <c r="AQ40" s="152"/>
      <c r="AR40" s="152"/>
      <c r="AS40" s="152"/>
      <c r="AT40" s="152"/>
      <c r="AU40" s="152"/>
      <c r="AV40" s="152"/>
      <c r="AW40" s="152"/>
      <c r="AX40" s="152"/>
      <c r="AY40" s="152"/>
      <c r="AZ40" s="152"/>
      <c r="BA40" s="152"/>
      <c r="BB40" s="152"/>
      <c r="BC40" s="152"/>
      <c r="BD40" s="152"/>
      <c r="BE40" s="152"/>
      <c r="BF40" s="152"/>
      <c r="BG40" s="152"/>
      <c r="BH40" s="152"/>
    </row>
    <row r="41" spans="1:60" x14ac:dyDescent="0.2">
      <c r="A41" s="165" t="s">
        <v>91</v>
      </c>
      <c r="B41" s="166" t="s">
        <v>60</v>
      </c>
      <c r="C41" s="179" t="s">
        <v>61</v>
      </c>
      <c r="D41" s="167"/>
      <c r="E41" s="168"/>
      <c r="F41" s="169"/>
      <c r="G41" s="169">
        <f>SUMIF(AG42:AG44,"&lt;&gt;NOR",G42:G44)</f>
        <v>0</v>
      </c>
      <c r="H41" s="169"/>
      <c r="I41" s="169">
        <f>SUM(I42:I44)</f>
        <v>0</v>
      </c>
      <c r="J41" s="169"/>
      <c r="K41" s="169">
        <f>SUM(K42:K44)</f>
        <v>0</v>
      </c>
      <c r="L41" s="169"/>
      <c r="M41" s="169">
        <f>SUM(M42:M44)</f>
        <v>0</v>
      </c>
      <c r="N41" s="169"/>
      <c r="O41" s="169">
        <f>SUM(O42:O44)</f>
        <v>0</v>
      </c>
      <c r="P41" s="169"/>
      <c r="Q41" s="169">
        <f>SUM(Q42:Q44)</f>
        <v>0</v>
      </c>
      <c r="R41" s="169"/>
      <c r="S41" s="169"/>
      <c r="T41" s="170"/>
      <c r="U41" s="164"/>
      <c r="V41" s="164">
        <f>SUM(V42:V44)</f>
        <v>0.05</v>
      </c>
      <c r="W41" s="164"/>
      <c r="X41" s="164"/>
      <c r="AG41" t="s">
        <v>92</v>
      </c>
    </row>
    <row r="42" spans="1:60" outlineLevel="1" x14ac:dyDescent="0.2">
      <c r="A42" s="171">
        <v>9</v>
      </c>
      <c r="B42" s="172" t="s">
        <v>133</v>
      </c>
      <c r="C42" s="180" t="s">
        <v>134</v>
      </c>
      <c r="D42" s="173" t="s">
        <v>135</v>
      </c>
      <c r="E42" s="174">
        <v>2.8881199999999998</v>
      </c>
      <c r="F42" s="175"/>
      <c r="G42" s="176">
        <f>ROUND(E42*F42,2)</f>
        <v>0</v>
      </c>
      <c r="H42" s="175"/>
      <c r="I42" s="176">
        <f>ROUND(E42*H42,2)</f>
        <v>0</v>
      </c>
      <c r="J42" s="175"/>
      <c r="K42" s="176">
        <f>ROUND(E42*J42,2)</f>
        <v>0</v>
      </c>
      <c r="L42" s="176">
        <v>21</v>
      </c>
      <c r="M42" s="176">
        <f>G42*(1+L42/100)</f>
        <v>0</v>
      </c>
      <c r="N42" s="176">
        <v>0</v>
      </c>
      <c r="O42" s="176">
        <f>ROUND(E42*N42,2)</f>
        <v>0</v>
      </c>
      <c r="P42" s="176">
        <v>0</v>
      </c>
      <c r="Q42" s="176">
        <f>ROUND(E42*P42,2)</f>
        <v>0</v>
      </c>
      <c r="R42" s="176" t="s">
        <v>96</v>
      </c>
      <c r="S42" s="176" t="s">
        <v>97</v>
      </c>
      <c r="T42" s="177" t="s">
        <v>97</v>
      </c>
      <c r="U42" s="161">
        <v>1.6E-2</v>
      </c>
      <c r="V42" s="161">
        <f>ROUND(E42*U42,2)</f>
        <v>0.05</v>
      </c>
      <c r="W42" s="161"/>
      <c r="X42" s="161" t="s">
        <v>136</v>
      </c>
      <c r="Y42" s="152"/>
      <c r="Z42" s="152"/>
      <c r="AA42" s="152"/>
      <c r="AB42" s="152"/>
      <c r="AC42" s="152"/>
      <c r="AD42" s="152"/>
      <c r="AE42" s="152"/>
      <c r="AF42" s="152"/>
      <c r="AG42" s="152" t="s">
        <v>137</v>
      </c>
      <c r="AH42" s="152"/>
      <c r="AI42" s="152"/>
      <c r="AJ42" s="152"/>
      <c r="AK42" s="152"/>
      <c r="AL42" s="152"/>
      <c r="AM42" s="152"/>
      <c r="AN42" s="152"/>
      <c r="AO42" s="152"/>
      <c r="AP42" s="152"/>
      <c r="AQ42" s="152"/>
      <c r="AR42" s="152"/>
      <c r="AS42" s="152"/>
      <c r="AT42" s="152"/>
      <c r="AU42" s="152"/>
      <c r="AV42" s="152"/>
      <c r="AW42" s="152"/>
      <c r="AX42" s="152"/>
      <c r="AY42" s="152"/>
      <c r="AZ42" s="152"/>
      <c r="BA42" s="152"/>
      <c r="BB42" s="152"/>
      <c r="BC42" s="152"/>
      <c r="BD42" s="152"/>
      <c r="BE42" s="152"/>
      <c r="BF42" s="152"/>
      <c r="BG42" s="152"/>
      <c r="BH42" s="152"/>
    </row>
    <row r="43" spans="1:60" outlineLevel="1" x14ac:dyDescent="0.2">
      <c r="A43" s="159"/>
      <c r="B43" s="160"/>
      <c r="C43" s="243" t="s">
        <v>138</v>
      </c>
      <c r="D43" s="244"/>
      <c r="E43" s="244"/>
      <c r="F43" s="244"/>
      <c r="G43" s="244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61"/>
      <c r="Y43" s="152"/>
      <c r="Z43" s="152"/>
      <c r="AA43" s="152"/>
      <c r="AB43" s="152"/>
      <c r="AC43" s="152"/>
      <c r="AD43" s="152"/>
      <c r="AE43" s="152"/>
      <c r="AF43" s="152"/>
      <c r="AG43" s="152" t="s">
        <v>120</v>
      </c>
      <c r="AH43" s="152"/>
      <c r="AI43" s="152"/>
      <c r="AJ43" s="152"/>
      <c r="AK43" s="152"/>
      <c r="AL43" s="152"/>
      <c r="AM43" s="152"/>
      <c r="AN43" s="152"/>
      <c r="AO43" s="152"/>
      <c r="AP43" s="152"/>
      <c r="AQ43" s="152"/>
      <c r="AR43" s="152"/>
      <c r="AS43" s="152"/>
      <c r="AT43" s="152"/>
      <c r="AU43" s="152"/>
      <c r="AV43" s="152"/>
      <c r="AW43" s="152"/>
      <c r="AX43" s="152"/>
      <c r="AY43" s="152"/>
      <c r="AZ43" s="152"/>
      <c r="BA43" s="152"/>
      <c r="BB43" s="152"/>
      <c r="BC43" s="152"/>
      <c r="BD43" s="152"/>
      <c r="BE43" s="152"/>
      <c r="BF43" s="152"/>
      <c r="BG43" s="152"/>
      <c r="BH43" s="152"/>
    </row>
    <row r="44" spans="1:60" outlineLevel="1" x14ac:dyDescent="0.2">
      <c r="A44" s="159"/>
      <c r="B44" s="160"/>
      <c r="C44" s="241"/>
      <c r="D44" s="242"/>
      <c r="E44" s="242"/>
      <c r="F44" s="242"/>
      <c r="G44" s="242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61"/>
      <c r="Y44" s="152"/>
      <c r="Z44" s="152"/>
      <c r="AA44" s="152"/>
      <c r="AB44" s="152"/>
      <c r="AC44" s="152"/>
      <c r="AD44" s="152"/>
      <c r="AE44" s="152"/>
      <c r="AF44" s="152"/>
      <c r="AG44" s="152" t="s">
        <v>105</v>
      </c>
      <c r="AH44" s="152"/>
      <c r="AI44" s="152"/>
      <c r="AJ44" s="152"/>
      <c r="AK44" s="152"/>
      <c r="AL44" s="152"/>
      <c r="AM44" s="152"/>
      <c r="AN44" s="152"/>
      <c r="AO44" s="152"/>
      <c r="AP44" s="152"/>
      <c r="AQ44" s="152"/>
      <c r="AR44" s="152"/>
      <c r="AS44" s="152"/>
      <c r="AT44" s="152"/>
      <c r="AU44" s="152"/>
      <c r="AV44" s="152"/>
      <c r="AW44" s="152"/>
      <c r="AX44" s="152"/>
      <c r="AY44" s="152"/>
      <c r="AZ44" s="152"/>
      <c r="BA44" s="152"/>
      <c r="BB44" s="152"/>
      <c r="BC44" s="152"/>
      <c r="BD44" s="152"/>
      <c r="BE44" s="152"/>
      <c r="BF44" s="152"/>
      <c r="BG44" s="152"/>
      <c r="BH44" s="152"/>
    </row>
    <row r="45" spans="1:60" x14ac:dyDescent="0.2">
      <c r="A45" s="3"/>
      <c r="B45" s="4"/>
      <c r="C45" s="182"/>
      <c r="D45" s="6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AE45">
        <v>15</v>
      </c>
      <c r="AF45">
        <v>21</v>
      </c>
      <c r="AG45" t="s">
        <v>78</v>
      </c>
    </row>
    <row r="46" spans="1:60" x14ac:dyDescent="0.2">
      <c r="A46" s="155"/>
      <c r="B46" s="156" t="s">
        <v>29</v>
      </c>
      <c r="C46" s="183"/>
      <c r="D46" s="157"/>
      <c r="E46" s="158"/>
      <c r="F46" s="158"/>
      <c r="G46" s="178">
        <f>G8+G14+G41</f>
        <v>0</v>
      </c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AE46">
        <f>SUMIF(L7:L44,AE45,G7:G44)</f>
        <v>0</v>
      </c>
      <c r="AF46">
        <f>SUMIF(L7:L44,AF45,G7:G44)</f>
        <v>0</v>
      </c>
      <c r="AG46" t="s">
        <v>139</v>
      </c>
    </row>
    <row r="47" spans="1:60" x14ac:dyDescent="0.2">
      <c r="C47" s="184"/>
      <c r="D47" s="10"/>
      <c r="AG47" t="s">
        <v>140</v>
      </c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C71F" sheet="1"/>
  <mergeCells count="17">
    <mergeCell ref="C32:G32"/>
    <mergeCell ref="A1:G1"/>
    <mergeCell ref="C2:G2"/>
    <mergeCell ref="C3:G3"/>
    <mergeCell ref="C4:G4"/>
    <mergeCell ref="C10:G10"/>
    <mergeCell ref="C13:G13"/>
    <mergeCell ref="C18:G18"/>
    <mergeCell ref="C22:G22"/>
    <mergeCell ref="C26:G26"/>
    <mergeCell ref="C28:G28"/>
    <mergeCell ref="C30:G30"/>
    <mergeCell ref="C34:G34"/>
    <mergeCell ref="C37:G37"/>
    <mergeCell ref="C40:G40"/>
    <mergeCell ref="C43:G43"/>
    <mergeCell ref="C44:G44"/>
  </mergeCells>
  <pageMargins left="0.59055118110236204" right="0.196850393700787" top="0.75" bottom="0.75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103 103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103 103 Pol'!Názvy_tisku</vt:lpstr>
      <vt:lpstr>oadresa</vt:lpstr>
      <vt:lpstr>Stavba!Objednatel</vt:lpstr>
      <vt:lpstr>Stavba!Objekt</vt:lpstr>
      <vt:lpstr>'SO 103 103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Zdenek</cp:lastModifiedBy>
  <cp:lastPrinted>2021-03-04T12:45:54Z</cp:lastPrinted>
  <dcterms:created xsi:type="dcterms:W3CDTF">2009-04-08T07:15:50Z</dcterms:created>
  <dcterms:modified xsi:type="dcterms:W3CDTF">2021-03-04T12:45:58Z</dcterms:modified>
</cp:coreProperties>
</file>